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maN\Desktop\Program obav.zaj.kom.potr\2024-2025\"/>
    </mc:Choice>
  </mc:AlternateContent>
  <xr:revisionPtr revIDLastSave="0" documentId="13_ncr:1_{7A28A6EF-7C54-4635-8C4C-B6F30A349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</workbook>
</file>

<file path=xl/calcChain.xml><?xml version="1.0" encoding="utf-8"?>
<calcChain xmlns="http://schemas.openxmlformats.org/spreadsheetml/2006/main">
  <c r="C427" i="1" l="1"/>
  <c r="C414" i="1"/>
  <c r="C299" i="1" l="1"/>
  <c r="B123" i="1"/>
  <c r="G433" i="1"/>
  <c r="F426" i="1"/>
  <c r="G426" i="1" s="1"/>
  <c r="G390" i="1"/>
  <c r="E451" i="1" s="1"/>
  <c r="F122" i="1"/>
  <c r="G122" i="1" s="1"/>
  <c r="F121" i="1"/>
  <c r="G121" i="1" s="1"/>
  <c r="F425" i="1" l="1"/>
  <c r="G425" i="1" s="1"/>
  <c r="F270" i="1"/>
  <c r="G270" i="1" s="1"/>
  <c r="F376" i="1" l="1"/>
  <c r="G376" i="1" s="1"/>
  <c r="C377" i="1"/>
  <c r="F87" i="1"/>
  <c r="B88" i="1"/>
  <c r="F413" i="1" l="1"/>
  <c r="G413" i="1" s="1"/>
  <c r="F291" i="1"/>
  <c r="G291" i="1" s="1"/>
  <c r="F293" i="1"/>
  <c r="G293" i="1" s="1"/>
  <c r="F281" i="1"/>
  <c r="G281" i="1" s="1"/>
  <c r="F297" i="1"/>
  <c r="G297" i="1" s="1"/>
  <c r="F259" i="1"/>
  <c r="G259" i="1" s="1"/>
  <c r="F197" i="1"/>
  <c r="G197" i="1" s="1"/>
  <c r="F195" i="1"/>
  <c r="G195" i="1" s="1"/>
  <c r="F196" i="1"/>
  <c r="G196" i="1" s="1"/>
  <c r="F109" i="1"/>
  <c r="G109" i="1" s="1"/>
  <c r="F110" i="1"/>
  <c r="G110" i="1" s="1"/>
  <c r="F107" i="1"/>
  <c r="G107" i="1" s="1"/>
  <c r="F108" i="1"/>
  <c r="G108" i="1" s="1"/>
  <c r="F375" i="1"/>
  <c r="G375" i="1" s="1"/>
  <c r="G352" i="1"/>
  <c r="F260" i="1"/>
  <c r="G260" i="1" s="1"/>
  <c r="F257" i="1"/>
  <c r="G257" i="1" s="1"/>
  <c r="F258" i="1"/>
  <c r="G258" i="1" s="1"/>
  <c r="F154" i="1"/>
  <c r="G154" i="1" s="1"/>
  <c r="F155" i="1"/>
  <c r="F153" i="1"/>
  <c r="G153" i="1" s="1"/>
  <c r="F152" i="1"/>
  <c r="F151" i="1"/>
  <c r="F298" i="1"/>
  <c r="G298" i="1" s="1"/>
  <c r="F256" i="1"/>
  <c r="G256" i="1" s="1"/>
  <c r="F294" i="1"/>
  <c r="G294" i="1" s="1"/>
  <c r="F295" i="1"/>
  <c r="G295" i="1" s="1"/>
  <c r="F296" i="1"/>
  <c r="G296" i="1" s="1"/>
  <c r="C311" i="1" l="1"/>
  <c r="G345" i="1"/>
  <c r="G342" i="1"/>
  <c r="F251" i="1"/>
  <c r="G251" i="1" s="1"/>
  <c r="F289" i="1"/>
  <c r="G289" i="1" s="1"/>
  <c r="F241" i="1"/>
  <c r="G241" i="1" s="1"/>
  <c r="F247" i="1" l="1"/>
  <c r="G247" i="1" s="1"/>
  <c r="G343" i="1"/>
  <c r="G341" i="1"/>
  <c r="C323" i="1" l="1"/>
  <c r="F275" i="1"/>
  <c r="G275" i="1" s="1"/>
  <c r="B165" i="1" l="1"/>
  <c r="F92" i="1"/>
  <c r="G92" i="1" s="1"/>
  <c r="F91" i="1"/>
  <c r="G91" i="1" s="1"/>
  <c r="F286" i="1"/>
  <c r="G286" i="1" s="1"/>
  <c r="F287" i="1"/>
  <c r="G152" i="1"/>
  <c r="G151" i="1"/>
  <c r="F213" i="1" l="1"/>
  <c r="G213" i="1" s="1"/>
  <c r="F214" i="1"/>
  <c r="G214" i="1" s="1"/>
  <c r="F212" i="1"/>
  <c r="G212" i="1" s="1"/>
  <c r="F211" i="1"/>
  <c r="G211" i="1" s="1"/>
  <c r="F207" i="1"/>
  <c r="G207" i="1" s="1"/>
  <c r="F206" i="1"/>
  <c r="G206" i="1" s="1"/>
  <c r="F202" i="1"/>
  <c r="G202" i="1" s="1"/>
  <c r="F203" i="1"/>
  <c r="G203" i="1" s="1"/>
  <c r="F204" i="1"/>
  <c r="G204" i="1" s="1"/>
  <c r="F205" i="1"/>
  <c r="G205" i="1" s="1"/>
  <c r="F200" i="1"/>
  <c r="G200" i="1" s="1"/>
  <c r="F199" i="1"/>
  <c r="G199" i="1" s="1"/>
  <c r="F198" i="1"/>
  <c r="G198" i="1" s="1"/>
  <c r="F194" i="1"/>
  <c r="G194" i="1" s="1"/>
  <c r="F162" i="1"/>
  <c r="G162" i="1" s="1"/>
  <c r="F161" i="1"/>
  <c r="G161" i="1" s="1"/>
  <c r="B148" i="1"/>
  <c r="F160" i="1"/>
  <c r="G160" i="1" s="1"/>
  <c r="F159" i="1"/>
  <c r="G159" i="1" s="1"/>
  <c r="F158" i="1"/>
  <c r="G158" i="1" s="1"/>
  <c r="F157" i="1"/>
  <c r="G157" i="1" s="1"/>
  <c r="F156" i="1"/>
  <c r="G156" i="1" s="1"/>
  <c r="G155" i="1"/>
  <c r="F127" i="1"/>
  <c r="G127" i="1" s="1"/>
  <c r="F126" i="1"/>
  <c r="G126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G119" i="1"/>
  <c r="G120" i="1"/>
  <c r="F118" i="1"/>
  <c r="G118" i="1" s="1"/>
  <c r="F117" i="1"/>
  <c r="G117" i="1" s="1"/>
  <c r="F145" i="1" l="1"/>
  <c r="G145" i="1" s="1"/>
  <c r="F144" i="1"/>
  <c r="G144" i="1" s="1"/>
  <c r="F164" i="1"/>
  <c r="G164" i="1" s="1"/>
  <c r="F163" i="1"/>
  <c r="G163" i="1" s="1"/>
  <c r="F217" i="1" l="1"/>
  <c r="G217" i="1" s="1"/>
  <c r="G348" i="1" l="1"/>
  <c r="G347" i="1"/>
  <c r="G346" i="1"/>
  <c r="G344" i="1"/>
  <c r="G340" i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G323" i="1" l="1"/>
  <c r="F424" i="1" l="1"/>
  <c r="G424" i="1" s="1"/>
  <c r="F423" i="1"/>
  <c r="G423" i="1" s="1"/>
  <c r="F422" i="1"/>
  <c r="G422" i="1" s="1"/>
  <c r="F421" i="1"/>
  <c r="G421" i="1" s="1"/>
  <c r="G420" i="1"/>
  <c r="F420" i="1"/>
  <c r="G427" i="1" l="1"/>
  <c r="F208" i="1"/>
  <c r="G208" i="1" s="1"/>
  <c r="F79" i="1" l="1"/>
  <c r="F209" i="1" l="1"/>
  <c r="G209" i="1" s="1"/>
  <c r="F412" i="1"/>
  <c r="G412" i="1" s="1"/>
  <c r="F175" i="1"/>
  <c r="G175" i="1" s="1"/>
  <c r="F173" i="1"/>
  <c r="G173" i="1" s="1"/>
  <c r="F292" i="1"/>
  <c r="G292" i="1" s="1"/>
  <c r="F290" i="1"/>
  <c r="G290" i="1" s="1"/>
  <c r="F255" i="1"/>
  <c r="G255" i="1" s="1"/>
  <c r="F254" i="1"/>
  <c r="G254" i="1" s="1"/>
  <c r="F174" i="1"/>
  <c r="G174" i="1" s="1"/>
  <c r="G262" i="1"/>
  <c r="F405" i="1"/>
  <c r="G405" i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373" i="1"/>
  <c r="G373" i="1" s="1"/>
  <c r="F374" i="1"/>
  <c r="G374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216" i="1"/>
  <c r="G216" i="1" s="1"/>
  <c r="F210" i="1"/>
  <c r="G210" i="1" s="1"/>
  <c r="G350" i="1"/>
  <c r="G349" i="1"/>
  <c r="G381" i="1"/>
  <c r="G438" i="1"/>
  <c r="G439" i="1" s="1"/>
  <c r="F171" i="1"/>
  <c r="G171" i="1" s="1"/>
  <c r="F170" i="1"/>
  <c r="G170" i="1" s="1"/>
  <c r="F85" i="1"/>
  <c r="G85" i="1" s="1"/>
  <c r="F310" i="1"/>
  <c r="G310" i="1" s="1"/>
  <c r="F309" i="1"/>
  <c r="G309" i="1" s="1"/>
  <c r="F308" i="1"/>
  <c r="G308" i="1" s="1"/>
  <c r="F307" i="1"/>
  <c r="G307" i="1" s="1"/>
  <c r="F306" i="1"/>
  <c r="G306" i="1" s="1"/>
  <c r="F288" i="1"/>
  <c r="G288" i="1" s="1"/>
  <c r="G287" i="1"/>
  <c r="F282" i="1"/>
  <c r="G282" i="1" s="1"/>
  <c r="F280" i="1"/>
  <c r="G280" i="1" s="1"/>
  <c r="F285" i="1"/>
  <c r="G285" i="1" s="1"/>
  <c r="F284" i="1"/>
  <c r="G284" i="1" s="1"/>
  <c r="F283" i="1"/>
  <c r="G283" i="1" s="1"/>
  <c r="F279" i="1"/>
  <c r="G279" i="1" s="1"/>
  <c r="F278" i="1"/>
  <c r="G278" i="1" s="1"/>
  <c r="F277" i="1"/>
  <c r="G277" i="1" s="1"/>
  <c r="F276" i="1"/>
  <c r="G276" i="1" s="1"/>
  <c r="F274" i="1"/>
  <c r="G274" i="1" s="1"/>
  <c r="F273" i="1"/>
  <c r="G273" i="1" s="1"/>
  <c r="F272" i="1"/>
  <c r="G272" i="1" s="1"/>
  <c r="F271" i="1"/>
  <c r="G271" i="1" s="1"/>
  <c r="F269" i="1"/>
  <c r="G269" i="1" s="1"/>
  <c r="C263" i="1"/>
  <c r="F253" i="1"/>
  <c r="G253" i="1" s="1"/>
  <c r="F252" i="1"/>
  <c r="G252" i="1" s="1"/>
  <c r="F250" i="1"/>
  <c r="G250" i="1" s="1"/>
  <c r="F249" i="1"/>
  <c r="G249" i="1" s="1"/>
  <c r="F248" i="1"/>
  <c r="G248" i="1" s="1"/>
  <c r="F246" i="1"/>
  <c r="G246" i="1" s="1"/>
  <c r="F245" i="1"/>
  <c r="G245" i="1" s="1"/>
  <c r="F244" i="1"/>
  <c r="G244" i="1" s="1"/>
  <c r="F243" i="1"/>
  <c r="G243" i="1" s="1"/>
  <c r="F242" i="1"/>
  <c r="G242" i="1" s="1"/>
  <c r="F240" i="1"/>
  <c r="G240" i="1" s="1"/>
  <c r="F239" i="1"/>
  <c r="G239" i="1" s="1"/>
  <c r="F238" i="1"/>
  <c r="G238" i="1" s="1"/>
  <c r="F237" i="1"/>
  <c r="G237" i="1" s="1"/>
  <c r="G87" i="1"/>
  <c r="F86" i="1"/>
  <c r="G86" i="1" s="1"/>
  <c r="F188" i="1"/>
  <c r="G188" i="1" s="1"/>
  <c r="F112" i="1"/>
  <c r="G112" i="1" s="1"/>
  <c r="F111" i="1"/>
  <c r="G111" i="1" s="1"/>
  <c r="F192" i="1"/>
  <c r="G192" i="1" s="1"/>
  <c r="F193" i="1"/>
  <c r="G193" i="1" s="1"/>
  <c r="F201" i="1"/>
  <c r="G201" i="1" s="1"/>
  <c r="F215" i="1"/>
  <c r="G215" i="1" s="1"/>
  <c r="F189" i="1"/>
  <c r="G189" i="1" s="1"/>
  <c r="F190" i="1"/>
  <c r="G190" i="1" s="1"/>
  <c r="F191" i="1"/>
  <c r="G191" i="1" s="1"/>
  <c r="B176" i="1"/>
  <c r="F172" i="1"/>
  <c r="G172" i="1" s="1"/>
  <c r="F169" i="1"/>
  <c r="G169" i="1" s="1"/>
  <c r="F168" i="1"/>
  <c r="G168" i="1" s="1"/>
  <c r="F147" i="1"/>
  <c r="G147" i="1" s="1"/>
  <c r="F146" i="1"/>
  <c r="G146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16" i="1"/>
  <c r="G116" i="1" s="1"/>
  <c r="F115" i="1"/>
  <c r="G115" i="1" s="1"/>
  <c r="F114" i="1"/>
  <c r="G114" i="1" s="1"/>
  <c r="F113" i="1"/>
  <c r="G113" i="1" s="1"/>
  <c r="F84" i="1"/>
  <c r="G84" i="1" s="1"/>
  <c r="F106" i="1"/>
  <c r="G106" i="1" s="1"/>
  <c r="F105" i="1"/>
  <c r="G105" i="1" s="1"/>
  <c r="F83" i="1"/>
  <c r="G83" i="1" s="1"/>
  <c r="F82" i="1"/>
  <c r="G82" i="1" s="1"/>
  <c r="F81" i="1"/>
  <c r="G81" i="1" s="1"/>
  <c r="F80" i="1"/>
  <c r="G80" i="1" s="1"/>
  <c r="G79" i="1"/>
  <c r="F78" i="1"/>
  <c r="G78" i="1" s="1"/>
  <c r="G123" i="1" l="1"/>
  <c r="G377" i="1"/>
  <c r="G383" i="1" s="1"/>
  <c r="E449" i="1" s="1"/>
  <c r="G88" i="1"/>
  <c r="G414" i="1"/>
  <c r="G441" i="1" s="1"/>
  <c r="G299" i="1"/>
  <c r="G353" i="1"/>
  <c r="G165" i="1"/>
  <c r="G148" i="1"/>
  <c r="G218" i="1"/>
  <c r="G176" i="1"/>
  <c r="G311" i="1"/>
  <c r="G263" i="1"/>
  <c r="G355" i="1" l="1"/>
  <c r="E447" i="1" s="1"/>
  <c r="G177" i="1"/>
  <c r="G219" i="1" s="1"/>
  <c r="E445" i="1" s="1"/>
  <c r="E453" i="1"/>
  <c r="E456" i="1" l="1"/>
  <c r="E457" i="1" s="1"/>
  <c r="E458" i="1" s="1"/>
</calcChain>
</file>

<file path=xl/sharedStrings.xml><?xml version="1.0" encoding="utf-8"?>
<sst xmlns="http://schemas.openxmlformats.org/spreadsheetml/2006/main" count="607" uniqueCount="411">
  <si>
    <t>UKUPNO</t>
  </si>
  <si>
    <t>NAZIV ULICE</t>
  </si>
  <si>
    <t>POVRŠINA</t>
  </si>
  <si>
    <t xml:space="preserve">VRIJEME </t>
  </si>
  <si>
    <t>BROJ</t>
  </si>
  <si>
    <t>CIJENA</t>
  </si>
  <si>
    <t>KM/M2</t>
  </si>
  <si>
    <t>godišnje (KM)</t>
  </si>
  <si>
    <t>ČIŠĆENJA</t>
  </si>
  <si>
    <t>Staze u parku kod Zanatskog centra (sa istresanjem korpi)</t>
  </si>
  <si>
    <t xml:space="preserve">Parking u Zanatskom centru i prilaz do „Strojnog“  </t>
  </si>
  <si>
    <t>II - SEDMIČNO X2</t>
  </si>
  <si>
    <t>Ulica Salke Bešlagića</t>
  </si>
  <si>
    <t xml:space="preserve">Ulica Žrtava genocida u Srebrenici    </t>
  </si>
  <si>
    <t>Parking oko Doma zdravlja i Obdaništa</t>
  </si>
  <si>
    <t xml:space="preserve">Ulica Dž. Bijedića do zelene zgrade </t>
  </si>
  <si>
    <t>Kahve  - od pružnog prelaza do ulaza u Okno Kamenice</t>
  </si>
  <si>
    <t>obavljanja komunalnih usluga zajedničke komunalne potrošnje</t>
  </si>
  <si>
    <t xml:space="preserve">          1. Ulica Salke Bešlagića </t>
  </si>
  <si>
    <t xml:space="preserve"> </t>
  </si>
  <si>
    <t xml:space="preserve">          </t>
  </si>
  <si>
    <t xml:space="preserve">           III - Ulice koje se čiste jedan put sedmično:</t>
  </si>
  <si>
    <t>III - SEDMIČNO X1</t>
  </si>
  <si>
    <t xml:space="preserve">b) Pranje javnih saobraćajnih i pješačkih površina - trotoara </t>
  </si>
  <si>
    <t>2 x sedmično</t>
  </si>
  <si>
    <t>godišnje</t>
  </si>
  <si>
    <t>Vrijeme</t>
  </si>
  <si>
    <t>pranja</t>
  </si>
  <si>
    <t>m²</t>
  </si>
  <si>
    <t>Površina</t>
  </si>
  <si>
    <t>Broj pranja</t>
  </si>
  <si>
    <t>pranja KM/m²</t>
  </si>
  <si>
    <t>Cijena pranja</t>
  </si>
  <si>
    <t>KM</t>
  </si>
  <si>
    <t>"</t>
  </si>
  <si>
    <t xml:space="preserve">Dio ulice  Alije Izetbegovića od doma "Partizan" do Doma u Mahali </t>
  </si>
  <si>
    <t>Kahve  - od pružnog prelaza do mosta na rijeci Stavnja</t>
  </si>
  <si>
    <t>Ulica prema kinu</t>
  </si>
  <si>
    <t>Ul.Mustafe Keškića</t>
  </si>
  <si>
    <t>Ul.Džemala Bijedića</t>
  </si>
  <si>
    <t>Parking ispred bazena</t>
  </si>
  <si>
    <t>UKUPNO PRANJE JAVNIH POVRŠINA</t>
  </si>
  <si>
    <t>Jedinična</t>
  </si>
  <si>
    <t>Ukupno</t>
  </si>
  <si>
    <t>NAZIV PARKA</t>
  </si>
  <si>
    <t>čišćenja</t>
  </si>
  <si>
    <t>cijena</t>
  </si>
  <si>
    <t>(KM)</t>
  </si>
  <si>
    <t>Park kod Zanatskog centra</t>
  </si>
  <si>
    <t>Park kod Centra za socijalni rad</t>
  </si>
  <si>
    <t>Skver kod „Albanije“</t>
  </si>
  <si>
    <t xml:space="preserve">Ispred DZ Breza </t>
  </si>
  <si>
    <t>Spomen park (iznad PU)</t>
  </si>
  <si>
    <t>"Bazilika"</t>
  </si>
  <si>
    <t>Ul.Šehidska ispred zgrade činovnička</t>
  </si>
  <si>
    <t>Šehidsko groblje kod OŠ "Enver Čolaković"</t>
  </si>
  <si>
    <t xml:space="preserve">             UKUPNO</t>
  </si>
  <si>
    <t>Broj košenja</t>
  </si>
  <si>
    <t>Ukupno (KM)</t>
  </si>
  <si>
    <t xml:space="preserve">Park kod Centra za socijalni rad </t>
  </si>
  <si>
    <t xml:space="preserve">Spomen park iznad PU </t>
  </si>
  <si>
    <t xml:space="preserve">Šehidsko groblje kod O.Š. "Enver Čolaković" </t>
  </si>
  <si>
    <t>Alije Izetbegovića</t>
  </si>
  <si>
    <t>Šehidska ulica</t>
  </si>
  <si>
    <t>Spomen park iznad PU</t>
  </si>
  <si>
    <t>Ispred Biblioteke i kina</t>
  </si>
  <si>
    <t>Ul.ZAVNOBIH-a</t>
  </si>
  <si>
    <r>
      <t>d)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1"/>
        <color indexed="8"/>
        <rFont val="Arial"/>
        <family val="2"/>
        <charset val="238"/>
      </rPr>
      <t>Obrezivanje ukrasnog grmlja</t>
    </r>
  </si>
  <si>
    <t>Broj komada</t>
  </si>
  <si>
    <t>Broj obreziv.</t>
  </si>
  <si>
    <t xml:space="preserve">Park ispred  centra za socijalni rad, ZZO i PU </t>
  </si>
  <si>
    <t>Ul.Šehidska (ispred zgrade Činovnička i apoteke)</t>
  </si>
  <si>
    <t xml:space="preserve">Ispred Doma zdravlja </t>
  </si>
  <si>
    <t>2. ODRŽAVANJE I UREĐIVANJE JAVNIH ZELENIH POVRŠINA</t>
  </si>
  <si>
    <t xml:space="preserve">a) Proljetno i jesenje izgrabljivanje travnjaka i sakupljanje otpadaka i lišća sa odvozom na </t>
  </si>
  <si>
    <t xml:space="preserve">    gradsku deponiju </t>
  </si>
  <si>
    <t xml:space="preserve">b) Mašinsko košenje trave sa odvozom u kontejner </t>
  </si>
  <si>
    <t xml:space="preserve">c) Obrezivanje sporo rastućih listopadnih živica </t>
  </si>
  <si>
    <t>d) Obrezivanje ukrasnog žbunja</t>
  </si>
  <si>
    <t xml:space="preserve">e) Potkresavanje drveća i uklanjanje oštećenih i suhih stabala koja mogu uzrokovati štetu  </t>
  </si>
  <si>
    <t>f) Ostali radovi</t>
  </si>
  <si>
    <r>
      <t>a)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1"/>
        <color indexed="8"/>
        <rFont val="Arial"/>
        <family val="2"/>
        <charset val="238"/>
      </rPr>
      <t xml:space="preserve">Proljetno i jesenje izgrabljivanje travnjaka i sakupljanje otpadaka i lišća sa odvozom </t>
    </r>
  </si>
  <si>
    <t xml:space="preserve">     na deponiju</t>
  </si>
  <si>
    <t>broj</t>
  </si>
  <si>
    <t xml:space="preserve">Ukupno </t>
  </si>
  <si>
    <t>Dio ulice Šehidska od gimnazije do mosta Bate</t>
  </si>
  <si>
    <t>I - SEDMIČNO X3</t>
  </si>
  <si>
    <t xml:space="preserve">           II - Ulice koje se čiste dva puta sedmično, osim u neradne dane i praznike:</t>
  </si>
  <si>
    <t>NAZIV ULICE I PARKA</t>
  </si>
  <si>
    <t>Opis rada</t>
  </si>
  <si>
    <t>Jedinica mjere</t>
  </si>
  <si>
    <t>količina</t>
  </si>
  <si>
    <t>Jedna usluga (KM)</t>
  </si>
  <si>
    <t>UKUPNO (KM)</t>
  </si>
  <si>
    <t>kom</t>
  </si>
  <si>
    <t xml:space="preserve">Montaža i demontaža panoa i dr.                                  </t>
  </si>
  <si>
    <t>Kresanje granja i šiblja u parkovima sa odvozom</t>
  </si>
  <si>
    <t>Uklanjanje uginulih životinja sa javnih površina</t>
  </si>
  <si>
    <t>NAPOMENA: dinamika i vrijeme radova biće utvrđeni od strane nadzornog organa.</t>
  </si>
  <si>
    <t>Obuhvaćeno čišćenje taložnika, odvoz materijala na deponiju i propiranje odvodnih cijevi između  slivnika</t>
  </si>
  <si>
    <t>ručno</t>
  </si>
  <si>
    <t>Ul. Salke Bešlagića i od mosta do radnje Turbo</t>
  </si>
  <si>
    <t>Ul.6.april</t>
  </si>
  <si>
    <t>Ul.Filipa Lastrića</t>
  </si>
  <si>
    <t>Propiranje slivnika specij. vozilom tip VOMA</t>
  </si>
  <si>
    <t>h</t>
  </si>
  <si>
    <t>Ul. ZAVNOBIH-a i dio ul. Alije Izetbegovića (od trga do Doma Mahala)</t>
  </si>
  <si>
    <t>Cijena jednog obrezivanja            KM</t>
  </si>
  <si>
    <t>Broj dana</t>
  </si>
  <si>
    <t>Cijena KM/dan</t>
  </si>
  <si>
    <t>R E K A P I T U L A C I J A</t>
  </si>
  <si>
    <t xml:space="preserve">SVEGA KOMUNALNE USLUGE: </t>
  </si>
  <si>
    <t xml:space="preserve">O B R A Z L O Ž E N J E </t>
  </si>
  <si>
    <t>MJERE ZA SPROVOĐENJE PROGRAMA</t>
  </si>
  <si>
    <t>Prema Kinu i Radio „Breza“</t>
  </si>
  <si>
    <t xml:space="preserve">Prema kinu i ul.Bosanska </t>
  </si>
  <si>
    <t>Broj čišćenja</t>
  </si>
  <si>
    <t>UKUPNO    (KM)</t>
  </si>
  <si>
    <t xml:space="preserve">Način      rada </t>
  </si>
  <si>
    <t>Jedno čišćenje svih    slivnika</t>
  </si>
  <si>
    <t>Broj slivnika</t>
  </si>
  <si>
    <t xml:space="preserve">                    1. Čišćenje i pranje javnih saobraćajnih površina</t>
  </si>
  <si>
    <t>Ulica Ismeta Šarića (do kuće Vejo)</t>
  </si>
  <si>
    <t xml:space="preserve">Ulica Ismeta Šarića kompletna sa  oba pristupa   </t>
  </si>
  <si>
    <t>Ul.Ismeta Šarića (od obj.Vejo na sjever do kraja ulice)</t>
  </si>
  <si>
    <t>CIJENA 1 ČIŠĆ.</t>
  </si>
  <si>
    <t>Ukupno održavanje i uređivanje zelenih površina: a+b+c+d+e+f=</t>
  </si>
  <si>
    <t>SVEUKUPNO čišćenje slivnika sa propiranjem</t>
  </si>
  <si>
    <r>
      <t>Ul.od Doma Mahala do autob.stajališta Potkraj (</t>
    </r>
    <r>
      <rPr>
        <sz val="9"/>
        <color indexed="8"/>
        <rFont val="Arial"/>
        <family val="2"/>
        <charset val="238"/>
      </rPr>
      <t>površine oba stajališta obuhvać)</t>
    </r>
  </si>
  <si>
    <t xml:space="preserve">Naselje Bate </t>
  </si>
  <si>
    <t>Dio ul.Šehidska od gimn.do mosta Bate</t>
  </si>
  <si>
    <t xml:space="preserve">           IV - Ulice koje se čiste dva puta mjesečno:</t>
  </si>
  <si>
    <t>SVEUKUPNO METENJE:  I + II + III + IV + V =</t>
  </si>
  <si>
    <t>IV -  MJESEČNO x 2</t>
  </si>
  <si>
    <t>V - MJESEČNO x 1</t>
  </si>
  <si>
    <t>(m')</t>
  </si>
  <si>
    <t>Broj izvršenja u toku ugovornog perioda</t>
  </si>
  <si>
    <t>Ul. Salke Bešlagića</t>
  </si>
  <si>
    <t>Ul. Žrtava genocida u Srebrenici</t>
  </si>
  <si>
    <t>Ul. 6.april</t>
  </si>
  <si>
    <t>NAPOMENA: Čišćenje slivnika se obavlja u  martu i oktobru.</t>
  </si>
  <si>
    <r>
      <t>(m</t>
    </r>
    <r>
      <rPr>
        <sz val="9"/>
        <color indexed="8"/>
        <rFont val="Calibri"/>
        <family val="2"/>
        <charset val="238"/>
      </rPr>
      <t>²</t>
    </r>
    <r>
      <rPr>
        <sz val="9"/>
        <color indexed="8"/>
        <rFont val="Arial"/>
        <family val="2"/>
        <charset val="238"/>
      </rPr>
      <t>)</t>
    </r>
  </si>
  <si>
    <t xml:space="preserve">                    3. Čišćenje slivnika</t>
  </si>
  <si>
    <t xml:space="preserve">                    4. Čišćenje potoka i divljih deponija</t>
  </si>
  <si>
    <t>Jedin. cijena</t>
  </si>
  <si>
    <t xml:space="preserve">Svakodnevno branje papira, flaša i dr.otpada sa zelenih površina </t>
  </si>
  <si>
    <t xml:space="preserve">Ul.ZAVNOBIH-a i dio ul. A.Izetbegovića (Autobuska stanica - Dom Partizan) </t>
  </si>
  <si>
    <t>Park iznad objekta "Centrotrans-bus" d.d. Sarajevo i parkinga</t>
  </si>
  <si>
    <t>Ulica prema zgradi A-30</t>
  </si>
  <si>
    <t>U svim parkovima i zelenim površinama</t>
  </si>
  <si>
    <t xml:space="preserve">U svim parkovima i zelenim površinama                                                                                                                                                                                                      (Odabir biljaka,  raspored istih unutar lokacija u parkovima i zelenim površinama  će se obaviti uz prethodnu konsultaciju sa nadzornim organom)                                                                                                                                                                                       </t>
  </si>
  <si>
    <t>Dio ul.kroz naselje Smailbegovići (od skretanja prema naselju Mali Potkraj do spoja na RC 444  Podlugovi - Vareš)</t>
  </si>
  <si>
    <t xml:space="preserve"> f) Ostali radovi</t>
  </si>
  <si>
    <t xml:space="preserve">Ul.Bogumilska,Titova ulica, Šehidska    (od zgrade Općine do gimnazije) </t>
  </si>
  <si>
    <t xml:space="preserve">Bogumilska i Titova ulica </t>
  </si>
  <si>
    <t>UKUPNO ČIŠĆENJE I PRANJE JAVNIH POVRŠINA a + b</t>
  </si>
  <si>
    <t xml:space="preserve">Ul.Mustafe Keškića </t>
  </si>
  <si>
    <t>Od mosta u Podžupči do Robne kuće u Župči</t>
  </si>
  <si>
    <t>Ul. od zgrade Termobeton (ranije Elektroterma) i parking ispred zgrada u ul. Filipa Lastrića, tzv. Lamele</t>
  </si>
  <si>
    <t>Pristupna ul. za O.Š. Enver Čolaković</t>
  </si>
  <si>
    <t>Parking ispred bazena (25 % od stvarne površine)</t>
  </si>
  <si>
    <t>Ulica Filipa Lastrića do parkinga ispred zgrade"Termobeton" (ranije Elektroterma")</t>
  </si>
  <si>
    <t xml:space="preserve">Površina </t>
  </si>
  <si>
    <t xml:space="preserve">a) Čišćenje snijega sa trotoara </t>
  </si>
  <si>
    <t xml:space="preserve">NAZIV ULICE KOJOJ PRIPADA TROTOAR         </t>
  </si>
  <si>
    <t>Površina       (širina očišćene površine trotoara   1 m)</t>
  </si>
  <si>
    <t>Jedinična cijena -razgrtanje snijega i posipanje sa svim potrebnim radovima  (KM)</t>
  </si>
  <si>
    <t xml:space="preserve">Ul. ZAVNOBIH-a  i Alije Izetbegovića </t>
  </si>
  <si>
    <r>
      <t>(m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Arial"/>
        <family val="2"/>
        <charset val="238"/>
      </rPr>
      <t>)</t>
    </r>
  </si>
  <si>
    <t>Od autobuske stanice u Potkraju do doma u Mahali</t>
  </si>
  <si>
    <t xml:space="preserve">NAZIV JAVNOG OBJEKTA </t>
  </si>
  <si>
    <t>Jedinična cijena -razgrtanje snijega i posipanje sa svim potrebnim radovima (KM)</t>
  </si>
  <si>
    <t>Prilaz do Policijske stanice</t>
  </si>
  <si>
    <t>Prilaz do Doma zdravlja</t>
  </si>
  <si>
    <t xml:space="preserve">Prilaz do O.Š. "Enver Čolaković" </t>
  </si>
  <si>
    <t>Prilaz  do Biblioteke i kina</t>
  </si>
  <si>
    <t>Prilaz do zgrade Općine i parking</t>
  </si>
  <si>
    <t>Skretanje iz ul. A.Izetbegovića prema Založju i ul.Žrtava genocida u Srebrenici</t>
  </si>
  <si>
    <t xml:space="preserve">          5. Čišćenje snijega sa trotoara i prilaza javnim ustanovama i održavanje ulica i zelenih površina u      
 </t>
  </si>
  <si>
    <t xml:space="preserve">              zimskom periodu </t>
  </si>
  <si>
    <t>Parking ispred ZD RMU Breza  (od BP "Nahonal" do ulaza u RMU Breza</t>
  </si>
  <si>
    <t xml:space="preserve">          V - Ulice koje se čiste jedan put mjesečno:</t>
  </si>
  <si>
    <t xml:space="preserve">                    2. Održavanje i uređivanje javnih zelenih površina</t>
  </si>
  <si>
    <t>Banjevac – most do prodavnice “Turbo“ i pristupni put do ulaza u Katoličko groblje</t>
  </si>
  <si>
    <t xml:space="preserve">          1. Banjevac – most do prodavnice “Turbo“ i pristupni put do ulaza u Katoličko groblje        </t>
  </si>
  <si>
    <t>Vrbovik-od raskršća sa RC-444 do džamije i od raskršća u naselju do Podčesmice</t>
  </si>
  <si>
    <t>Banjevac – dio ulice od mosta na potoku Jasike do ulaza u Katoličko groblje</t>
  </si>
  <si>
    <t>Čišćenje jednog slivnika   (KM)</t>
  </si>
  <si>
    <t>UKUPNO: propiranje</t>
  </si>
  <si>
    <t>Dio ul. Alije Izetbegovića                         (od  Apoteke "Sarajevo" do trga)</t>
  </si>
  <si>
    <t>Ul.Bogumilska, Titova ulica i Šehidska        (od zgrade magacin Udarnik do 29-tke)</t>
  </si>
  <si>
    <t>prvo čišćenje</t>
  </si>
  <si>
    <r>
      <t>Površina            m</t>
    </r>
    <r>
      <rPr>
        <sz val="9"/>
        <color indexed="8"/>
        <rFont val="Calibri"/>
        <family val="2"/>
        <charset val="238"/>
      </rPr>
      <t>²</t>
    </r>
  </si>
  <si>
    <t>Ukupno      (KM)</t>
  </si>
  <si>
    <t>Jedinična cijena   (KM)</t>
  </si>
  <si>
    <t>Cijena jednog košenja         (KM)</t>
  </si>
  <si>
    <t>Cijena jednog čišćenja         (KM)</t>
  </si>
  <si>
    <r>
      <t>Površina           (m</t>
    </r>
    <r>
      <rPr>
        <sz val="9"/>
        <color indexed="8"/>
        <rFont val="Calibri"/>
        <family val="2"/>
        <charset val="238"/>
      </rPr>
      <t>²</t>
    </r>
    <r>
      <rPr>
        <sz val="9"/>
        <color indexed="8"/>
        <rFont val="Arial"/>
        <family val="2"/>
        <charset val="238"/>
      </rPr>
      <t>)</t>
    </r>
  </si>
  <si>
    <t>Jedinična cijena    (KM)</t>
  </si>
  <si>
    <t>Cijena jednog obrezivanja       (KM)</t>
  </si>
  <si>
    <t>Cijena      KM/h</t>
  </si>
  <si>
    <t xml:space="preserve">          1. Čišćenje i pranje javnih saobraćajnih površina u naseljima</t>
  </si>
  <si>
    <t xml:space="preserve">          2. Održavanje i uređivanje javnih zelenih površina</t>
  </si>
  <si>
    <t xml:space="preserve">          3. Čišćenje slivnika</t>
  </si>
  <si>
    <t>Ul. Branilaca grada (ispod škole u Mahali do ulaza u naselje Smailbegovići)</t>
  </si>
  <si>
    <t xml:space="preserve">      ULICA I ZELENIH POVRŠINA U ZIMSKOM PERIODU</t>
  </si>
  <si>
    <t>Parking uz novi zanat. centar sa pješačkom stazom (25 % od stvarne površine)</t>
  </si>
  <si>
    <t>Centralno Spomen obilježje šehidima i poginulim borcima sa parkom ispred trokuća</t>
  </si>
  <si>
    <t xml:space="preserve">Centralno Spomen obilježje šehidima i poginulim borcima sa stazama u parku ispred trokuća (sa istresanjem korpi) </t>
  </si>
  <si>
    <t xml:space="preserve">              istresanjem korpi)</t>
  </si>
  <si>
    <t>3x sedmično</t>
  </si>
  <si>
    <t xml:space="preserve">          2. Vrbovik - od raskršća sa RC R-444 Podlugovi-Vareš do džamije i od raskršća u naselju do Podčesmice</t>
  </si>
  <si>
    <t>Bate (lijevo i desno - most i od mosta i preko pruge do izvorišta Ramina pumpa)</t>
  </si>
  <si>
    <t>Park ispred poslovnice Elektrodistribucije Breza i između trokuća</t>
  </si>
  <si>
    <t>Zelena površina iza zgrade Općine</t>
  </si>
  <si>
    <t>4x mjesečno</t>
  </si>
  <si>
    <t>3x mjesečno</t>
  </si>
  <si>
    <t>2xmjesečno</t>
  </si>
  <si>
    <t>1x mjesečno</t>
  </si>
  <si>
    <t>Podžupča (od mosta) - Župča (Robna kuća do Trzna)</t>
  </si>
  <si>
    <t>1x sedmično</t>
  </si>
  <si>
    <t>Podžupča (od mosta) - Župča (pored džamije do trzna)</t>
  </si>
  <si>
    <t>Smailbegovići  - od O.Š. "Safvet-beg Bašagić" kroz selo do spoja sa R 444</t>
  </si>
  <si>
    <t>Trg rudara</t>
  </si>
  <si>
    <r>
      <t>b)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1"/>
        <color indexed="8"/>
        <rFont val="Arial"/>
        <family val="2"/>
        <charset val="238"/>
      </rPr>
      <t xml:space="preserve">Mašinsko košenje trave, grabljenje sa odvozom trave u kontejner </t>
    </r>
  </si>
  <si>
    <t xml:space="preserve">          1. Staze u parku kod Zanatskog centra (sa istresanjem korpi)</t>
  </si>
  <si>
    <t xml:space="preserve">          4. Parking u Zanatskom centru i prilaz do „Strojnog“ </t>
  </si>
  <si>
    <t xml:space="preserve">          5. Pristupna ulica za O.Š. "Enver Čolaković"</t>
  </si>
  <si>
    <t xml:space="preserve">          1. Ulica od Doma Partizan do autobuskog stajališta Potkraj     </t>
  </si>
  <si>
    <t xml:space="preserve">          4. Smailbegovići  - od O.Š. "Safvet-beg Bašagić" kroz selo do spoja sa R 444</t>
  </si>
  <si>
    <t xml:space="preserve">           I - Ulice koje se čiste tri puta sedmično, osim u neradne dane i praznike:</t>
  </si>
  <si>
    <t>Priključna traka i parking ispred zgrade Općine</t>
  </si>
  <si>
    <t xml:space="preserve">Ulica Filipa Lastrića sa parkingom ispred zgrade Termobeton i Lamela  </t>
  </si>
  <si>
    <t>Ulica Stara kula</t>
  </si>
  <si>
    <t>Prolaz ispod pasaža objekta u ul. Alije Izetbegovića (do ulaza u stari Z.C.)</t>
  </si>
  <si>
    <t xml:space="preserve">          6. Ulica Džemala Bijedića do zelene zgrade </t>
  </si>
  <si>
    <t xml:space="preserve">          8. Prolaz ispod pasaža objekta u ul. Alije Izetbegovića (do ulaza u stari Z.C.)</t>
  </si>
  <si>
    <t xml:space="preserve">          3. Bate - most i od mosta lijevo i desno i preko pruge do izvorišta Ramina pumpa</t>
  </si>
  <si>
    <t xml:space="preserve">          9. Ulica prema zgradi A-30</t>
  </si>
  <si>
    <t xml:space="preserve">         10. Parking uz novi Z.C. sa pješačkom stazom</t>
  </si>
  <si>
    <t xml:space="preserve">         11. Kahve - od pružnog prelaza do ulaza u Okno "Kamenice"</t>
  </si>
  <si>
    <t xml:space="preserve">Parking ispred ZD RMU Breza, (od BP "Nahonal" do ulaza u RMU Breza, 50 % od stvarne površine)  </t>
  </si>
  <si>
    <r>
      <t>c)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1"/>
        <color indexed="8"/>
        <rFont val="Arial"/>
        <family val="2"/>
        <charset val="238"/>
      </rPr>
      <t xml:space="preserve">Obrezivanje sporo rastućih listopadnih živica </t>
    </r>
  </si>
  <si>
    <t xml:space="preserve">Park iza zagrade političkih stranaka do kraja zgrade kina </t>
  </si>
  <si>
    <r>
      <t>e)</t>
    </r>
    <r>
      <rPr>
        <b/>
        <sz val="7"/>
        <color indexed="8"/>
        <rFont val="Times New Roman"/>
        <family val="1"/>
        <charset val="238"/>
      </rPr>
      <t xml:space="preserve">    </t>
    </r>
    <r>
      <rPr>
        <b/>
        <sz val="11"/>
        <color indexed="8"/>
        <rFont val="Arial"/>
        <family val="2"/>
        <charset val="238"/>
      </rPr>
      <t xml:space="preserve">Potkresavanje drveća i uklanjanje stabala koja mogu uzrokovati štetu                                                  </t>
    </r>
  </si>
  <si>
    <t xml:space="preserve">Nabavka, zasađivanje i obnavljanje žive ograde                   </t>
  </si>
  <si>
    <t>m'</t>
  </si>
  <si>
    <t xml:space="preserve">Sadnja trajnica </t>
  </si>
  <si>
    <t>Izrada cvijetnih medaljona i traka sa jednogodišnjim sezonskim cvijećem</t>
  </si>
  <si>
    <t>Izrada cvijetnih medaljona i traka sa dvogošnjim sezonskim cvijećem</t>
  </si>
  <si>
    <t xml:space="preserve">Zelena površina u ul. Branilaca grada (sa desne strane saobrać.,od Mahalskog doma do ulaza u naselje Smailbegovići - stara džamija) </t>
  </si>
  <si>
    <t>Zelena površina uz sportsku dvoranu (obuhvačeno sa zelenom površinom od semafora  1m)</t>
  </si>
  <si>
    <t xml:space="preserve">Kompletna zelena površina oko Sportske dvorane (obuhvačeno sa zelenom površinom od semafora  1m) </t>
  </si>
  <si>
    <t>Paušalno:</t>
  </si>
  <si>
    <t xml:space="preserve">          4. Uklanjanje divljih deponija</t>
  </si>
  <si>
    <t xml:space="preserve">          3. Ulica prema Kinu sa oba kraka i staze na dječijem igralištu</t>
  </si>
  <si>
    <t xml:space="preserve">          5. Ulica Ismeta Šarića kompletna sa oba pristupa</t>
  </si>
  <si>
    <t xml:space="preserve">Ulica prema Kinu sa oba kraka i staze na dječijem igralištu </t>
  </si>
  <si>
    <t xml:space="preserve">Ulica ZAVNOBIH-a i dio ul. A. Izetbegovića (do ul. 6.april) </t>
  </si>
  <si>
    <t xml:space="preserve">          1. Ulica ZAVNOBiH-a i dio ulice Alije Izetbegovića (do ul.6.april)</t>
  </si>
  <si>
    <t>Ulica Bogumilska, Titova, Šehidska, (trasa od zgrade magacina Udarnik do ulaza u ul. Mustafe Keškića)</t>
  </si>
  <si>
    <t>Dio ulice A.Izetbegovića (od trga do apoteke)</t>
  </si>
  <si>
    <t>Ulica Hasana Kafije do Gradske džamije</t>
  </si>
  <si>
    <t>Ulica 6.april sa mostom</t>
  </si>
  <si>
    <t>Ulica M. Keškića do kraka prema Lovcu</t>
  </si>
  <si>
    <t>Pristupna ulica za O.Š. "Safvet-beg Bašagić"</t>
  </si>
  <si>
    <t>Parking oko Doma zdravlja i ispred Obdaništa</t>
  </si>
  <si>
    <r>
      <t>Ul.od Doma Partizan do autob.stajališta Potkraj (</t>
    </r>
    <r>
      <rPr>
        <sz val="9"/>
        <color theme="1"/>
        <rFont val="Arial"/>
        <family val="2"/>
        <charset val="238"/>
      </rPr>
      <t>površine oba stajališta obuhvać)</t>
    </r>
  </si>
  <si>
    <t xml:space="preserve">P R O G R A M </t>
  </si>
  <si>
    <r>
      <t xml:space="preserve">          </t>
    </r>
    <r>
      <rPr>
        <b/>
        <u/>
        <sz val="11"/>
        <color indexed="8"/>
        <rFont val="Arial"/>
        <family val="2"/>
        <charset val="238"/>
      </rPr>
      <t>1. ČIŠĆENJE I PRANJE JAVNIH SAOBRAĆAJNIH POVRŠINA U NASELJU</t>
    </r>
  </si>
  <si>
    <t>Ulica Žrtava genocida u Srebrenici i dio ulice Odred Sretno</t>
  </si>
  <si>
    <t xml:space="preserve">Ulica 6. April do mosta i most preko rijeke Stavnje </t>
  </si>
  <si>
    <t>Zelena površina na lokalitetu Spomen obilježje PLANA</t>
  </si>
  <si>
    <t>sve  zelene površine</t>
  </si>
  <si>
    <t xml:space="preserve">Zelena površina u ul. Salke Bešlagića (širine 1,50 m uz ivicu trotoara sa obje strane) </t>
  </si>
  <si>
    <t xml:space="preserve">Park prema kinu (kod dječijeg igrališta do biblioteke i ispred zgrade političkih stranaka </t>
  </si>
  <si>
    <t>Centralno Spomen obilježje šehidima i poginulim borcima sa Parkom ispred trokuća i ul. Alije Izetbegovića</t>
  </si>
  <si>
    <t xml:space="preserve">          UKUPNO:</t>
  </si>
  <si>
    <t xml:space="preserve">        UKUPNO:</t>
  </si>
  <si>
    <t xml:space="preserve">          UKUPNO : </t>
  </si>
  <si>
    <t xml:space="preserve">         UKUPNO:</t>
  </si>
  <si>
    <t xml:space="preserve">        UKUPNO:                                                                                                                                                                                                                                                          </t>
  </si>
  <si>
    <t>Ulica Tičija do raskrsnice za Sutješćicu</t>
  </si>
  <si>
    <t xml:space="preserve">Ul. Odred Plana (od skretanja sa R 444 do pogona Haldija) </t>
  </si>
  <si>
    <t>Ovim Programom se utvrđuje obim i kvalitet održavanja i obavljanja komunalnih objekata, te visina potrebnih sredstava za realizaciju Programa i to za sljedeće usluge:</t>
  </si>
  <si>
    <t>Ul. Odred Plana (od skretanja sa R 444 do pogona Haldija)</t>
  </si>
  <si>
    <t xml:space="preserve">Ispred zgrade Elektrodistribucije i "Centrotrans-bus" </t>
  </si>
  <si>
    <t>Parking pored  objekta "Centrotrans-bus" (25% od  ukupne površine)</t>
  </si>
  <si>
    <r>
      <t>Uklanjanje divljih deponija</t>
    </r>
    <r>
      <rPr>
        <b/>
        <sz val="11"/>
        <color indexed="8"/>
        <rFont val="Arial"/>
        <family val="2"/>
        <charset val="238"/>
      </rPr>
      <t xml:space="preserve">                                                                                           </t>
    </r>
  </si>
  <si>
    <t xml:space="preserve">          4. Ulica Tičija do raskrsnice za Sutješćicu</t>
  </si>
  <si>
    <t xml:space="preserve">Nabavka i zasađivanje ukrasnog drveća               </t>
  </si>
  <si>
    <t xml:space="preserve">Nabavka i zasađivanje ukrasnog grmlja                   </t>
  </si>
  <si>
    <t xml:space="preserve">2x mjesečno </t>
  </si>
  <si>
    <t>2x mjesečno</t>
  </si>
  <si>
    <t>Program za obavljanje komunalnih usluga zajedničke komunalne potrošnje, a posebno njegova realizacija uz učešće građana, kroz kulturu življenja, čine sliku grada.</t>
  </si>
  <si>
    <t>2. Komisiju za nadzor Programa obavljanja komunalnih usluga zajedničke komunalne potrošnje imenuje Općinski načelnik posebnim rješenjem.</t>
  </si>
  <si>
    <t xml:space="preserve">3. Prijem izvršenih usluga vršit će članovi komisije za nadzor uz prisustvo predstavnika JP "Komunalno".                                     </t>
  </si>
  <si>
    <r>
      <t>6. JP „Komunalno“ pranje ulica može vršiti samo u ranim jutarnjim satima (do 6</t>
    </r>
    <r>
      <rPr>
        <vertAlign val="superscript"/>
        <sz val="11"/>
        <color indexed="8"/>
        <rFont val="Arial"/>
        <family val="2"/>
        <charset val="238"/>
      </rPr>
      <t>30</t>
    </r>
    <r>
      <rPr>
        <sz val="11"/>
        <color indexed="8"/>
        <rFont val="Arial"/>
        <family val="2"/>
        <charset val="238"/>
      </rPr>
      <t xml:space="preserve"> sati) ili u kasnim večernjim satima, a sve u dogovoru sa komisijom za nadzor.       </t>
    </r>
  </si>
  <si>
    <t>8. Općinski načelnik donijet će poseban akt o načinu i vremenu organizovanja dežurstva u slučaju elementarnih nepogoda.</t>
  </si>
  <si>
    <t>Bate - most i od mosta lijevo i desno, vanjski prsten i preko pruge do izvorišta Ramina pumpa</t>
  </si>
  <si>
    <t>Prema ovom rasporedu izrađivat će se mjesečni planovi u kojima će se precizno definisati koje ulice će se čistiti i broj tih čišćenja.</t>
  </si>
  <si>
    <t xml:space="preserve">Park prema kinu (kod dječijeg igrališta do biblioteke i spred zgrade pol. str.) </t>
  </si>
  <si>
    <t>Park ispred zgrade Općine</t>
  </si>
  <si>
    <t xml:space="preserve">Zelena površina u ul. Branilaca grada (sa desne strane saobrać.,od Mahalskog doma do ulaza u naselje Smailbegovići - Stara džamija) </t>
  </si>
  <si>
    <t>Šehidsko groblje kod Obdaništa</t>
  </si>
  <si>
    <r>
      <t>NAPOMENA:</t>
    </r>
    <r>
      <rPr>
        <b/>
        <sz val="11"/>
        <color indexed="8"/>
        <rFont val="Arial"/>
        <family val="2"/>
      </rPr>
      <t xml:space="preserve"> Ovaj rad će se odvijati po potrebi i uz tačno evidentiranje utroška radne snage i mehanizacije, a  uz nalog nadzornog organa.</t>
    </r>
  </si>
  <si>
    <t>Pravni osnov</t>
  </si>
  <si>
    <t xml:space="preserve">1. Svi poslovi komunalnih usluga za realizaciju ovog Programa povjerit će se JP "Komunalno" d.o.o.  Breza, koje je  dužno                              uredno voditi  operativno - tehničku dokumentaciju. </t>
  </si>
  <si>
    <t>" Općinsko vijeće obavezno je utvrditi standarde i usklađivati kvalitet i nivo komunalnih usluga u skladu sa visinom cijene."</t>
  </si>
  <si>
    <t xml:space="preserve">Zatim u članu 20. stav 1. tačka 27. Statuta Općine Breza ("Službeni glasnik Općine Breza", broj: 7/21) koji glasi:  </t>
  </si>
  <si>
    <t>"Općinsko vijeće u okviru svoje nadležnosti: donosi pojedinačne i druge akte iz samoupravnog djelokruga u skladu sa zakonom i ovim statutom".</t>
  </si>
  <si>
    <t>4. Ako se prilikom pregleda utvrdi da radovi nisu kvalitetno izvršeni ili da nisu izvršeni, a od strane JP "Komunalno" d.o.o. Breza upisani da su izvršeni, komisija za nadzor te poslove neće priznati.</t>
  </si>
  <si>
    <t>5. Mjesečni operativni planovi će se dostavljati najkasnije do 25-og za naredni mjesec.</t>
  </si>
  <si>
    <t xml:space="preserve">7. U periodima snježnih padavina primjenjivat će se odredbe ugovora Općine i izvođača kojim se reguliše takvo stanje. </t>
  </si>
  <si>
    <t xml:space="preserve">          7. Ulica Stara kula (kompl. ulica)</t>
  </si>
  <si>
    <t xml:space="preserve">                                                                                                                                 PREDSJEDAVAJUĆI</t>
  </si>
  <si>
    <t>Zelena površina u ulici Ismeta Šarića s desne strane</t>
  </si>
  <si>
    <t>Zelena površina u DTV Partizan</t>
  </si>
  <si>
    <t>Zelena površina u ulici Stari most s desne strane</t>
  </si>
  <si>
    <t>Spomen obilježje poginulim borcima i šehidima Mahala</t>
  </si>
  <si>
    <t xml:space="preserve">Ulica Stari most </t>
  </si>
  <si>
    <t>Spomen obilježje poginulim borcima i šehidima MZ Mahala</t>
  </si>
  <si>
    <t xml:space="preserve">Okopavanje i pljevljenje cvjetnjaka 2 x u sezoni  (250x2) </t>
  </si>
  <si>
    <t xml:space="preserve">Ul. Bosanska </t>
  </si>
  <si>
    <t xml:space="preserve">          3. Parking ispred ZD RMU "Breza" (od BP "Nahonal" do ulaza u RMU Breza)</t>
  </si>
  <si>
    <t xml:space="preserve">          4. Parking ispred Bazena </t>
  </si>
  <si>
    <t xml:space="preserve">          5. Ulica Stari most</t>
  </si>
  <si>
    <t xml:space="preserve">          6. Podžupča (od mosta) - Župča (pored džamije do trzna)</t>
  </si>
  <si>
    <t xml:space="preserve">          7. Ul. Odred Plana (od skretanja sa R 444 do pogona Haldija)</t>
  </si>
  <si>
    <t xml:space="preserve">Novi parking kod gradske spojnice ulice Žrtava genocida u Srebrenici i R444  </t>
  </si>
  <si>
    <t>Spomen obilježje poginulim borcima i šehidima u MZ Mahala</t>
  </si>
  <si>
    <t>Zelena površina na kružnom toku u ulici A.Izetbegovića</t>
  </si>
  <si>
    <t>Pranje i čišćenje autobuskih stajališta - nastrešnica (2stajališta) 2x čišćenje</t>
  </si>
  <si>
    <t>paušal</t>
  </si>
  <si>
    <t>Sakupljanje i odvoz lišća na deponiju u jesenjim mjesecima u užem dijelu grada</t>
  </si>
  <si>
    <t xml:space="preserve">"Bazilika" </t>
  </si>
  <si>
    <t>Zelena površina u ulici Desitijanska (preko puta Bazilike)</t>
  </si>
  <si>
    <t>Zelena površina SRC ADA</t>
  </si>
  <si>
    <r>
      <t xml:space="preserve">Planiran je  iznos od cca </t>
    </r>
    <r>
      <rPr>
        <b/>
        <sz val="11"/>
        <color theme="1"/>
        <rFont val="Arial"/>
        <family val="2"/>
        <charset val="238"/>
      </rPr>
      <t>2</t>
    </r>
    <r>
      <rPr>
        <b/>
        <sz val="11"/>
        <color indexed="8"/>
        <rFont val="Arial"/>
        <family val="2"/>
        <charset val="238"/>
      </rPr>
      <t>.120,00 KM</t>
    </r>
    <r>
      <rPr>
        <sz val="11"/>
        <color indexed="8"/>
        <rFont val="Arial"/>
        <family val="2"/>
        <charset val="238"/>
      </rPr>
      <t xml:space="preserve"> za ove radove. Potkresavanje grana i uklanjanje drveća  će se vršiti uz nalog nadzornog organa i uz tačno evidentiranje utroška radne snage i mehanizacije.</t>
    </r>
  </si>
  <si>
    <t xml:space="preserve">U svim parkovima i javnim zelenim površinama postavljanje informacionih tabli (zabranjeno gaženje trave, zabrenjo istresanje smeća i sl.) </t>
  </si>
  <si>
    <t>a) Čišćenje snijega sa trotoara sa posipnim materijalom</t>
  </si>
  <si>
    <t>Zelena površina u naselju Kahve-Potkraj (pojas između R444 i pruge)</t>
  </si>
  <si>
    <t>Gradska spojnica ulice Žrtava genocida  u Srebrenici i R444 i parking</t>
  </si>
  <si>
    <t>Gradska spojnica ulice Žrtava genocida  u Srebrenici i R444 (do prilaza "Strojnom")</t>
  </si>
  <si>
    <t xml:space="preserve">Gradska spojnica ulice Žrtava genocida  u Srebrenici i R444 </t>
  </si>
  <si>
    <r>
      <t xml:space="preserve">         </t>
    </r>
    <r>
      <rPr>
        <sz val="11"/>
        <rFont val="Arial"/>
        <family val="2"/>
      </rPr>
      <t xml:space="preserve"> 2. Spomen obilježje poginulim borcima i šehidima u MZ Mahala</t>
    </r>
  </si>
  <si>
    <t>Dio ulice Alije Izetbegovića (od trga do apoteke sa kružnim tokom)</t>
  </si>
  <si>
    <t>u periodu od 16.03.2024. do 15.03.2025. godine</t>
  </si>
  <si>
    <t>N A C R T</t>
  </si>
  <si>
    <r>
      <t xml:space="preserve">          a) </t>
    </r>
    <r>
      <rPr>
        <b/>
        <u/>
        <sz val="11"/>
        <color indexed="8"/>
        <rFont val="Arial"/>
        <family val="2"/>
        <charset val="238"/>
      </rPr>
      <t xml:space="preserve">Ručno metenje javnih površina, trgova, ulica, parkinga, trotoara od 16.03.2024. do 15.11.2024.g. </t>
    </r>
  </si>
  <si>
    <t xml:space="preserve">NAPOMENA: U periodu od 16.03.2024. do 31.08.2024. god. pranje po rasporedu u tabelama, a od </t>
  </si>
  <si>
    <t xml:space="preserve">01.09.2024. do 15.11.2024. godine -  jednom mjesečno. </t>
  </si>
  <si>
    <t xml:space="preserve">        Period 16.11.2024.g. do 15.03.2025.godine</t>
  </si>
  <si>
    <t xml:space="preserve">Pravni osnov za donošenje Programa obavljanja komunalnih usluga zajedničke komunalne potrošnje u periodu od 16.03.2024. do 15.03.2025. godine sadržan je u članu 11.  tačka 2. Zakona o komunalnim djelatnostima ("Službene novine Ze-do  kantona", broj: 17/08) koji glasi: </t>
  </si>
  <si>
    <t>Program obavljanja komunalnih usluga zajedničke komunalne potrošnje u periodu od 16.03.2024. do 15.03.2025. godine stupa na snagu danom objavljivanja u "Službenom glasniku Općine Breza".</t>
  </si>
  <si>
    <t>Trg rudara (betonske ploce i asfalt) sa pristupnom saobraćajnicom prema pošti, parkingom kod pošte, i parkingom kod JP Komunalno</t>
  </si>
  <si>
    <t xml:space="preserve">          3. Ulica Desitijanska sa Bazilikom</t>
  </si>
  <si>
    <t>Ulica Hasana Kjafije</t>
  </si>
  <si>
    <t>Kružni tok</t>
  </si>
  <si>
    <t xml:space="preserve">          2. Saobraćajnice u Zanatskom centru</t>
  </si>
  <si>
    <t xml:space="preserve">               parkingom kod pošte i parkingom kod JP Komunalno</t>
  </si>
  <si>
    <t xml:space="preserve">          2. Ulica Bogumilska, Titova, Šehidska, (trasa od zgrade magacina Udarnik do ulaza u ul. Mustafe Keškića) </t>
  </si>
  <si>
    <t xml:space="preserve">          3. Dio ulice Alije Izetbegovića (od trga do apoteke)</t>
  </si>
  <si>
    <t xml:space="preserve">          4. Ulica Hasana Kafije do Gradske džamije</t>
  </si>
  <si>
    <t xml:space="preserve">          5. Ulica 6. april sa mostom</t>
  </si>
  <si>
    <t xml:space="preserve">          6. Parking pored objekta "Centrotrans-bus"</t>
  </si>
  <si>
    <t xml:space="preserve">          7. Ulica Mustafe Keškića do kraka prema Lovcu</t>
  </si>
  <si>
    <t xml:space="preserve">          8. Ulica Žrtava genocida u Srebrenici</t>
  </si>
  <si>
    <r>
      <t xml:space="preserve">         </t>
    </r>
    <r>
      <rPr>
        <sz val="11"/>
        <rFont val="Arial"/>
        <family val="2"/>
      </rPr>
      <t xml:space="preserve"> 9. Novi parking kod gradske spojnice ulice Žrtava genocida u Srebrenici i R444</t>
    </r>
  </si>
  <si>
    <r>
      <t xml:space="preserve">          </t>
    </r>
    <r>
      <rPr>
        <sz val="11"/>
        <rFont val="Arial"/>
        <family val="2"/>
      </rPr>
      <t>10. Gradska spojnica ulice Žrtava genocida  u Srebrenici i R444 (do prilaza "Strojnom")</t>
    </r>
  </si>
  <si>
    <t xml:space="preserve">          11. Dio ulice Šehidska od gimnazije do mosta Bate </t>
  </si>
  <si>
    <t xml:space="preserve">          12. Pristupna ulica za O.Š. "Safvet-beg Bašagić"</t>
  </si>
  <si>
    <t xml:space="preserve">          13. Parking oko Doma zdravlja i ispred Obdaništa   </t>
  </si>
  <si>
    <t xml:space="preserve">          14. Priključna traka i parking ispred zgrade Općine</t>
  </si>
  <si>
    <t xml:space="preserve">          15. Centralno Spomen obilježje šehidima i poginulim borcima sa stazama u parku ispred trokuća (sa                                        </t>
  </si>
  <si>
    <t xml:space="preserve">Saobraćajnice u zanatskom centru  </t>
  </si>
  <si>
    <t xml:space="preserve">          16. Trg Rudara (betonske ploce i asfalt) sa pristupnom saobraćajnicom prema pošti,                      </t>
  </si>
  <si>
    <t xml:space="preserve">                       PDV</t>
  </si>
  <si>
    <t>Anel Rihić s.r.</t>
  </si>
  <si>
    <t>Broj : ___________/23                                                                                                                    Općinskog vijeća</t>
  </si>
  <si>
    <t xml:space="preserve">Breza, ______.2023.godine                                                                                                                </t>
  </si>
  <si>
    <t>b) Čišćenje snijega javnih površina i prilaza javnim objektima sa posipnim materijalom</t>
  </si>
  <si>
    <t>Utovar i odvoz snijega sa javnih površina</t>
  </si>
  <si>
    <t xml:space="preserve">          2. Ulica Filipa Lastrića sa parkingom ispred zgrade "Termobeton"  i Lamela</t>
  </si>
  <si>
    <t>Ulica Desitijanska sa Bazilikom</t>
  </si>
  <si>
    <t>Parking uz novi Z.C sa pješačkom stazom</t>
  </si>
  <si>
    <t>e) Održavanje ulica i zelenih površina u danima bez snijega</t>
  </si>
  <si>
    <t>c) Utovar i odvoz snijega sa javnih površina</t>
  </si>
  <si>
    <t xml:space="preserve">UKUPNO: </t>
  </si>
  <si>
    <t>d) Održavanje ulica i zelenih površina u danima bez snijega u zimskom periodu</t>
  </si>
  <si>
    <t xml:space="preserve">Cijena jednog izvršenja                                                                                    </t>
  </si>
  <si>
    <r>
      <rPr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Arial"/>
        <family val="2"/>
        <charset val="238"/>
      </rPr>
      <t>Stabla do Ø 20 cm visine do   5 m    po kom                                                                                                        100,00 KM</t>
    </r>
  </si>
  <si>
    <r>
      <rPr>
        <sz val="10"/>
        <color indexed="8"/>
        <rFont val="Times New Roman"/>
        <family val="1"/>
        <charset val="238"/>
      </rPr>
      <t>  </t>
    </r>
    <r>
      <rPr>
        <sz val="10"/>
        <color indexed="8"/>
        <rFont val="Arial"/>
        <family val="2"/>
        <charset val="238"/>
      </rPr>
      <t>Stabla do Ø 30 cm visine do 10 m    po kom                                                                                                       120,00 KM</t>
    </r>
  </si>
  <si>
    <r>
      <rPr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Arial"/>
        <family val="2"/>
        <charset val="238"/>
      </rPr>
      <t>Stabla do Ø 40 cm visine do 15 m    po kom                                                                                                        180,00 KM</t>
    </r>
  </si>
  <si>
    <t>Stabla do Ø 50 cm i više                    po kom                                                                                                      220,00 KM</t>
  </si>
  <si>
    <t>Potkresivanje grana na javnim površinama   (paušal)                                                                                           1.500,00 KM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</si>
  <si>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</si>
  <si>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</si>
  <si>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r>
      <t>Čišćenje staza od korova sa odvozom očišćenog materijala iz staza</t>
    </r>
    <r>
      <rPr>
        <b/>
        <sz val="10"/>
        <rFont val="Arial"/>
        <family val="2"/>
      </rPr>
      <t xml:space="preserve"> </t>
    </r>
  </si>
  <si>
    <r>
      <t>m</t>
    </r>
    <r>
      <rPr>
        <vertAlign val="superscript"/>
        <sz val="10"/>
        <rFont val="Arial"/>
        <family val="2"/>
      </rPr>
      <t>1</t>
    </r>
  </si>
  <si>
    <r>
      <t>Ul. Šehidska (</t>
    </r>
    <r>
      <rPr>
        <sz val="10"/>
        <color indexed="8"/>
        <rFont val="Arial"/>
        <family val="2"/>
        <charset val="238"/>
      </rPr>
      <t>od Radničkog doma  do mosta Bate)</t>
    </r>
  </si>
  <si>
    <t xml:space="preserve">                    5. Čišćenje snijega sa trotoara, javnih površina i prilaza javnim </t>
  </si>
  <si>
    <t xml:space="preserve">               ustanovama  i održavanje ulica i zelenih površina u zimskom periodu </t>
  </si>
  <si>
    <t xml:space="preserve">9. Na osnovu Programa obavljanja komunalnih usluga zajedničke komunalne potrošnje u periodu od 16.03.2024. do 15.03.2025. godine, zaključit će se Ugovor između Općine Breza (Korisnika usluga) i JP „Komunalno“ d.o.o. Breza (Davaoca usluga) u navedenoj ukupno procijenjenoj vrijednosti. Korisnik usluga može, kada se za to ukaže opravdana potreba, Davaocu usluga jednostrano odrediti i  drugačiji obim i dinamiku izvođenja radova od Programom predviđenih, a na osnovu procjene komisije za nadzor, o potrebi i dinamici izvođenja radova na pojedinim pozicijama iz Programa, ali do ukupno procijenjene vrijednosti Programa.  </t>
  </si>
  <si>
    <t>b) Čišćenje snijega javnih površina i prilaza javnim objektima</t>
  </si>
  <si>
    <t xml:space="preserve">5. ČIŠĆENJE SNIJEGA SA TROTOARA I PRILAZA JAVNIM USTANOVAMA I ODRŽAVANJE  </t>
  </si>
  <si>
    <t>4. UKLANJANJE DIVLJIH DEPONIJA</t>
  </si>
  <si>
    <t>3. ČIŠĆENJE SLIVNIKA</t>
  </si>
  <si>
    <t xml:space="preserve">Ulice i javne zelene površine u užoj gradskoj zoni-branje papira i istresanje kanti za smeće (u periodu 16.11.2024.g do 15.03.2025.g. ukupno 82 radna dana)  </t>
  </si>
  <si>
    <t>Ukupno čišćenje snijega i održavanje ulica i zelenih površina u zimskom periodu: a + b + c +d=</t>
  </si>
  <si>
    <t>Na osnovu člana 11.  tačka 2. Zakona o komunalnim djelatnostima ("Službene novine Ze-do kantona", broj: 17/08 i 9/11) i člana 20. stav 1. tačka 27. Statuta Općine Breza ("Službeni glasnik Općine Breza", broj: 7/21), Općinsko vijeće Breza na sjednici održanoj dana_________.2023.godine,  d o n o 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</si>
</sst>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M&quot;;[Red]\-#,##0.00\ &quot;KM&quot;"/>
    <numFmt numFmtId="165" formatCode="0.000"/>
  </numFmts>
  <fonts count="44" x14ac:knownFonts="1"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7"/>
      <color indexed="8"/>
      <name val="Times New Roman"/>
      <family val="1"/>
      <charset val="238"/>
    </font>
    <font>
      <vertAlign val="superscript"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  <charset val="238"/>
    </font>
    <font>
      <b/>
      <sz val="11"/>
      <color indexed="8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name val="Arial"/>
      <family val="2"/>
    </font>
    <font>
      <sz val="10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  <charset val="238"/>
    </font>
    <font>
      <b/>
      <sz val="11"/>
      <name val="Arial"/>
      <family val="2"/>
    </font>
    <font>
      <sz val="10"/>
      <color theme="3" tint="0.3999755851924192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1"/>
      <charset val="238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552">
    <xf numFmtId="0" fontId="0" fillId="0" borderId="0" xfId="0"/>
    <xf numFmtId="0" fontId="0" fillId="0" borderId="1" xfId="0" applyBorder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right" wrapText="1"/>
    </xf>
    <xf numFmtId="2" fontId="11" fillId="0" borderId="2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center" wrapText="1"/>
    </xf>
    <xf numFmtId="2" fontId="11" fillId="0" borderId="7" xfId="0" applyNumberFormat="1" applyFont="1" applyBorder="1" applyAlignment="1">
      <alignment horizontal="right" wrapText="1"/>
    </xf>
    <xf numFmtId="4" fontId="11" fillId="0" borderId="6" xfId="0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4" fontId="11" fillId="0" borderId="3" xfId="0" applyNumberFormat="1" applyFont="1" applyBorder="1" applyAlignment="1">
      <alignment horizontal="right" wrapText="1"/>
    </xf>
    <xf numFmtId="0" fontId="11" fillId="0" borderId="8" xfId="0" applyFont="1" applyBorder="1"/>
    <xf numFmtId="4" fontId="11" fillId="0" borderId="4" xfId="0" applyNumberFormat="1" applyFont="1" applyBorder="1"/>
    <xf numFmtId="2" fontId="11" fillId="0" borderId="9" xfId="0" applyNumberFormat="1" applyFont="1" applyBorder="1" applyAlignment="1">
      <alignment horizontal="right" wrapText="1"/>
    </xf>
    <xf numFmtId="0" fontId="12" fillId="0" borderId="0" xfId="0" applyFont="1" applyAlignment="1">
      <alignment horizontal="justify" vertical="justify" wrapText="1"/>
    </xf>
    <xf numFmtId="0" fontId="12" fillId="0" borderId="0" xfId="0" applyFont="1"/>
    <xf numFmtId="0" fontId="12" fillId="0" borderId="0" xfId="0" applyFont="1" applyAlignment="1">
      <alignment horizontal="justify"/>
    </xf>
    <xf numFmtId="4" fontId="11" fillId="0" borderId="0" xfId="0" applyNumberFormat="1" applyFont="1"/>
    <xf numFmtId="0" fontId="11" fillId="0" borderId="0" xfId="0" applyFont="1"/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4" fontId="14" fillId="0" borderId="0" xfId="0" applyNumberFormat="1" applyFont="1" applyAlignment="1">
      <alignment horizontal="right" vertical="top" wrapText="1"/>
    </xf>
    <xf numFmtId="4" fontId="11" fillId="0" borderId="8" xfId="0" applyNumberFormat="1" applyFont="1" applyBorder="1"/>
    <xf numFmtId="165" fontId="11" fillId="0" borderId="7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right" vertical="top" wrapText="1"/>
    </xf>
    <xf numFmtId="4" fontId="11" fillId="0" borderId="4" xfId="0" applyNumberFormat="1" applyFont="1" applyBorder="1" applyAlignment="1">
      <alignment horizontal="right"/>
    </xf>
    <xf numFmtId="4" fontId="13" fillId="0" borderId="4" xfId="0" applyNumberFormat="1" applyFont="1" applyBorder="1"/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2" fillId="0" borderId="0" xfId="0" applyFont="1" applyAlignment="1">
      <alignment horizontal="left" vertical="justify"/>
    </xf>
    <xf numFmtId="0" fontId="9" fillId="0" borderId="4" xfId="0" applyFont="1" applyBorder="1" applyAlignment="1">
      <alignment horizontal="center" vertical="center" wrapText="1"/>
    </xf>
    <xf numFmtId="0" fontId="0" fillId="0" borderId="10" xfId="0" applyBorder="1"/>
    <xf numFmtId="0" fontId="12" fillId="0" borderId="4" xfId="0" applyFont="1" applyBorder="1" applyAlignment="1">
      <alignment horizontal="center" wrapText="1"/>
    </xf>
    <xf numFmtId="2" fontId="12" fillId="0" borderId="3" xfId="0" applyNumberFormat="1" applyFont="1" applyBorder="1" applyAlignment="1">
      <alignment horizontal="right" wrapText="1"/>
    </xf>
    <xf numFmtId="4" fontId="14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4" xfId="0" applyFont="1" applyBorder="1" applyAlignment="1">
      <alignment wrapText="1"/>
    </xf>
    <xf numFmtId="4" fontId="14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right" wrapText="1"/>
    </xf>
    <xf numFmtId="0" fontId="0" fillId="0" borderId="4" xfId="0" applyBorder="1"/>
    <xf numFmtId="0" fontId="0" fillId="0" borderId="12" xfId="0" applyBorder="1"/>
    <xf numFmtId="0" fontId="14" fillId="0" borderId="8" xfId="0" applyFont="1" applyBorder="1" applyAlignment="1">
      <alignment wrapText="1"/>
    </xf>
    <xf numFmtId="4" fontId="14" fillId="0" borderId="4" xfId="0" applyNumberFormat="1" applyFont="1" applyBorder="1" applyAlignment="1">
      <alignment horizontal="right"/>
    </xf>
    <xf numFmtId="4" fontId="12" fillId="0" borderId="4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vertical="top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vertical="center" wrapText="1"/>
    </xf>
    <xf numFmtId="4" fontId="14" fillId="0" borderId="8" xfId="0" applyNumberFormat="1" applyFont="1" applyBorder="1"/>
    <xf numFmtId="0" fontId="8" fillId="0" borderId="0" xfId="0" applyFont="1"/>
    <xf numFmtId="4" fontId="14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justify" wrapText="1"/>
    </xf>
    <xf numFmtId="0" fontId="12" fillId="0" borderId="4" xfId="0" applyFont="1" applyBorder="1" applyAlignment="1">
      <alignment horizontal="center" vertical="center"/>
    </xf>
    <xf numFmtId="4" fontId="14" fillId="0" borderId="0" xfId="0" applyNumberFormat="1" applyFont="1"/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11" fillId="0" borderId="6" xfId="0" applyNumberFormat="1" applyFont="1" applyBorder="1" applyAlignment="1">
      <alignment horizontal="right" wrapText="1"/>
    </xf>
    <xf numFmtId="4" fontId="14" fillId="0" borderId="4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right" vertical="center" wrapText="1"/>
    </xf>
    <xf numFmtId="2" fontId="11" fillId="0" borderId="2" xfId="0" applyNumberFormat="1" applyFont="1" applyBorder="1" applyAlignment="1">
      <alignment horizontal="right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4" fontId="14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right" wrapText="1"/>
    </xf>
    <xf numFmtId="4" fontId="11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4" fillId="0" borderId="3" xfId="0" applyNumberFormat="1" applyFont="1" applyBorder="1" applyAlignment="1">
      <alignment horizontal="right" wrapText="1"/>
    </xf>
    <xf numFmtId="0" fontId="0" fillId="0" borderId="11" xfId="0" applyBorder="1"/>
    <xf numFmtId="0" fontId="9" fillId="0" borderId="6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8" xfId="0" applyFont="1" applyBorder="1" applyAlignment="1">
      <alignment vertical="center"/>
    </xf>
    <xf numFmtId="4" fontId="13" fillId="0" borderId="4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wrapText="1"/>
    </xf>
    <xf numFmtId="2" fontId="11" fillId="0" borderId="3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5" fillId="0" borderId="8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right" vertical="center" wrapText="1"/>
    </xf>
    <xf numFmtId="165" fontId="11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justify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4" fontId="11" fillId="0" borderId="3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2" fontId="18" fillId="0" borderId="5" xfId="0" applyNumberFormat="1" applyFont="1" applyBorder="1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right" vertical="center" wrapText="1"/>
    </xf>
    <xf numFmtId="2" fontId="11" fillId="0" borderId="2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14" fillId="0" borderId="1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4" fontId="23" fillId="0" borderId="4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vertical="center" wrapText="1"/>
    </xf>
    <xf numFmtId="4" fontId="14" fillId="0" borderId="4" xfId="0" applyNumberFormat="1" applyFont="1" applyBorder="1"/>
    <xf numFmtId="0" fontId="14" fillId="0" borderId="4" xfId="0" applyFont="1" applyBorder="1" applyAlignment="1">
      <alignment horizontal="right"/>
    </xf>
    <xf numFmtId="4" fontId="12" fillId="0" borderId="4" xfId="0" applyNumberFormat="1" applyFont="1" applyBorder="1"/>
    <xf numFmtId="0" fontId="12" fillId="0" borderId="1" xfId="0" applyFont="1" applyBorder="1"/>
    <xf numFmtId="0" fontId="1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3" fontId="12" fillId="0" borderId="0" xfId="1" applyFont="1" applyBorder="1" applyAlignment="1">
      <alignment horizontal="center" wrapText="1"/>
    </xf>
    <xf numFmtId="2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center" wrapText="1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43" fontId="19" fillId="0" borderId="0" xfId="1" applyFont="1" applyBorder="1" applyAlignment="1">
      <alignment horizontal="center" wrapText="1"/>
    </xf>
    <xf numFmtId="2" fontId="19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2" fontId="12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43" fontId="12" fillId="0" borderId="0" xfId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43" fontId="20" fillId="0" borderId="0" xfId="1" applyFont="1" applyBorder="1" applyAlignment="1">
      <alignment horizontal="center" wrapText="1"/>
    </xf>
    <xf numFmtId="4" fontId="12" fillId="0" borderId="0" xfId="0" applyNumberFormat="1" applyFont="1" applyAlignment="1">
      <alignment vertical="center" wrapText="1"/>
    </xf>
    <xf numFmtId="2" fontId="12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right" vertical="center" wrapText="1"/>
    </xf>
    <xf numFmtId="2" fontId="18" fillId="0" borderId="6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 vertical="center" wrapText="1"/>
    </xf>
    <xf numFmtId="2" fontId="18" fillId="0" borderId="9" xfId="0" applyNumberFormat="1" applyFont="1" applyBorder="1" applyAlignment="1">
      <alignment horizontal="right" vertical="center" wrapText="1"/>
    </xf>
    <xf numFmtId="4" fontId="31" fillId="0" borderId="0" xfId="0" applyNumberFormat="1" applyFont="1"/>
    <xf numFmtId="43" fontId="32" fillId="0" borderId="0" xfId="1" applyFont="1"/>
    <xf numFmtId="43" fontId="31" fillId="0" borderId="0" xfId="1" applyFont="1"/>
    <xf numFmtId="0" fontId="31" fillId="0" borderId="0" xfId="0" applyFont="1"/>
    <xf numFmtId="0" fontId="28" fillId="0" borderId="0" xfId="0" applyFont="1"/>
    <xf numFmtId="4" fontId="28" fillId="0" borderId="0" xfId="0" applyNumberFormat="1" applyFont="1"/>
    <xf numFmtId="43" fontId="28" fillId="0" borderId="0" xfId="1" applyFont="1"/>
    <xf numFmtId="4" fontId="18" fillId="0" borderId="2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wrapText="1"/>
    </xf>
    <xf numFmtId="165" fontId="18" fillId="0" borderId="9" xfId="0" applyNumberFormat="1" applyFont="1" applyBorder="1" applyAlignment="1">
      <alignment horizontal="center" wrapText="1"/>
    </xf>
    <xf numFmtId="165" fontId="18" fillId="0" borderId="5" xfId="0" applyNumberFormat="1" applyFont="1" applyBorder="1" applyAlignment="1">
      <alignment horizontal="center" wrapText="1"/>
    </xf>
    <xf numFmtId="165" fontId="18" fillId="0" borderId="7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33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right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1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164" fontId="8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4" fontId="18" fillId="0" borderId="2" xfId="0" applyNumberFormat="1" applyFont="1" applyBorder="1" applyAlignment="1">
      <alignment horizontal="right" wrapText="1"/>
    </xf>
    <xf numFmtId="2" fontId="18" fillId="0" borderId="9" xfId="0" applyNumberFormat="1" applyFont="1" applyBorder="1" applyAlignment="1">
      <alignment horizontal="right" wrapText="1"/>
    </xf>
    <xf numFmtId="4" fontId="18" fillId="0" borderId="3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 vertical="center"/>
    </xf>
    <xf numFmtId="43" fontId="36" fillId="0" borderId="13" xfId="1" applyFont="1" applyBorder="1" applyAlignment="1">
      <alignment horizontal="right" vertical="center" wrapText="1"/>
    </xf>
    <xf numFmtId="43" fontId="30" fillId="0" borderId="8" xfId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" fontId="18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165" fontId="18" fillId="2" borderId="7" xfId="0" applyNumberFormat="1" applyFont="1" applyFill="1" applyBorder="1" applyAlignment="1">
      <alignment horizontal="center" wrapText="1"/>
    </xf>
    <xf numFmtId="2" fontId="18" fillId="2" borderId="5" xfId="0" applyNumberFormat="1" applyFont="1" applyFill="1" applyBorder="1" applyAlignment="1">
      <alignment horizontal="right" wrapText="1"/>
    </xf>
    <xf numFmtId="2" fontId="18" fillId="2" borderId="2" xfId="0" applyNumberFormat="1" applyFont="1" applyFill="1" applyBorder="1" applyAlignment="1">
      <alignment horizontal="right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wrapText="1"/>
    </xf>
    <xf numFmtId="2" fontId="18" fillId="2" borderId="7" xfId="0" applyNumberFormat="1" applyFont="1" applyFill="1" applyBorder="1" applyAlignment="1">
      <alignment horizontal="right" wrapText="1"/>
    </xf>
    <xf numFmtId="4" fontId="18" fillId="2" borderId="6" xfId="0" applyNumberFormat="1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165" fontId="11" fillId="2" borderId="5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165" fontId="11" fillId="2" borderId="3" xfId="0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 wrapText="1"/>
    </xf>
    <xf numFmtId="4" fontId="18" fillId="2" borderId="3" xfId="0" applyNumberFormat="1" applyFont="1" applyFill="1" applyBorder="1" applyAlignment="1">
      <alignment horizontal="right" wrapText="1"/>
    </xf>
    <xf numFmtId="0" fontId="11" fillId="2" borderId="4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 wrapText="1"/>
    </xf>
    <xf numFmtId="2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2" fontId="11" fillId="0" borderId="3" xfId="0" applyNumberFormat="1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right" vertical="center" wrapText="1"/>
    </xf>
    <xf numFmtId="2" fontId="11" fillId="0" borderId="4" xfId="0" applyNumberFormat="1" applyFont="1" applyBorder="1" applyAlignment="1">
      <alignment horizontal="right" vertical="center" wrapText="1"/>
    </xf>
    <xf numFmtId="2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2" fontId="11" fillId="0" borderId="3" xfId="0" applyNumberFormat="1" applyFont="1" applyBorder="1" applyAlignment="1">
      <alignment vertical="center" wrapText="1"/>
    </xf>
    <xf numFmtId="2" fontId="18" fillId="0" borderId="4" xfId="0" applyNumberFormat="1" applyFont="1" applyBorder="1" applyAlignment="1">
      <alignment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4" fontId="18" fillId="2" borderId="4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left" vertical="center" wrapText="1"/>
    </xf>
    <xf numFmtId="2" fontId="18" fillId="2" borderId="3" xfId="0" applyNumberFormat="1" applyFont="1" applyFill="1" applyBorder="1" applyAlignment="1">
      <alignment horizontal="right" vertical="center" wrapText="1"/>
    </xf>
    <xf numFmtId="4" fontId="18" fillId="2" borderId="3" xfId="0" applyNumberFormat="1" applyFont="1" applyFill="1" applyBorder="1" applyAlignment="1">
      <alignment horizontal="right" vertical="center" wrapText="1"/>
    </xf>
    <xf numFmtId="2" fontId="18" fillId="2" borderId="4" xfId="0" applyNumberFormat="1" applyFont="1" applyFill="1" applyBorder="1" applyAlignment="1">
      <alignment horizontal="right" vertical="center" wrapText="1"/>
    </xf>
    <xf numFmtId="2" fontId="18" fillId="0" borderId="2" xfId="0" applyNumberFormat="1" applyFont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vertical="center" wrapText="1"/>
    </xf>
    <xf numFmtId="43" fontId="11" fillId="0" borderId="4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43" fontId="11" fillId="0" borderId="4" xfId="1" applyFont="1" applyBorder="1" applyAlignment="1">
      <alignment horizontal="left" vertical="center" wrapText="1"/>
    </xf>
    <xf numFmtId="43" fontId="18" fillId="0" borderId="4" xfId="1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43" fontId="33" fillId="0" borderId="4" xfId="1" applyFont="1" applyBorder="1" applyAlignment="1">
      <alignment horizontal="right" vertical="center" wrapText="1"/>
    </xf>
    <xf numFmtId="4" fontId="33" fillId="0" borderId="4" xfId="0" applyNumberFormat="1" applyFont="1" applyBorder="1" applyAlignment="1">
      <alignment horizontal="right" vertical="center" wrapText="1"/>
    </xf>
    <xf numFmtId="0" fontId="25" fillId="0" borderId="4" xfId="0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right" vertical="center" wrapText="1"/>
    </xf>
    <xf numFmtId="4" fontId="25" fillId="0" borderId="4" xfId="0" applyNumberFormat="1" applyFont="1" applyBorder="1" applyAlignment="1">
      <alignment horizontal="right" vertical="center" wrapText="1"/>
    </xf>
    <xf numFmtId="2" fontId="33" fillId="0" borderId="4" xfId="0" applyNumberFormat="1" applyFont="1" applyBorder="1" applyAlignment="1">
      <alignment horizontal="right" vertical="center" wrapText="1"/>
    </xf>
    <xf numFmtId="0" fontId="25" fillId="0" borderId="4" xfId="0" applyFont="1" applyBorder="1" applyAlignment="1">
      <alignment horizontal="left" vertical="center" wrapText="1"/>
    </xf>
    <xf numFmtId="43" fontId="25" fillId="0" borderId="4" xfId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top" wrapText="1"/>
    </xf>
    <xf numFmtId="43" fontId="11" fillId="0" borderId="3" xfId="1" applyFont="1" applyBorder="1" applyAlignment="1">
      <alignment horizontal="center" vertical="center" wrapText="1"/>
    </xf>
    <xf numFmtId="43" fontId="18" fillId="0" borderId="4" xfId="1" applyFont="1" applyBorder="1" applyAlignment="1">
      <alignment horizontal="center" vertical="center" wrapText="1"/>
    </xf>
    <xf numFmtId="43" fontId="18" fillId="2" borderId="4" xfId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43" fontId="18" fillId="0" borderId="4" xfId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right" wrapText="1"/>
    </xf>
    <xf numFmtId="4" fontId="11" fillId="0" borderId="4" xfId="0" applyNumberFormat="1" applyFont="1" applyBorder="1" applyAlignment="1">
      <alignment horizontal="right" wrapText="1"/>
    </xf>
    <xf numFmtId="43" fontId="11" fillId="0" borderId="4" xfId="1" applyFont="1" applyBorder="1" applyAlignment="1">
      <alignment horizontal="center" wrapText="1"/>
    </xf>
    <xf numFmtId="2" fontId="11" fillId="0" borderId="4" xfId="0" applyNumberFormat="1" applyFont="1" applyBorder="1" applyAlignment="1">
      <alignment horizontal="right" wrapText="1"/>
    </xf>
    <xf numFmtId="4" fontId="11" fillId="0" borderId="4" xfId="0" applyNumberFormat="1" applyFont="1" applyBorder="1" applyAlignment="1">
      <alignment wrapText="1"/>
    </xf>
    <xf numFmtId="2" fontId="18" fillId="0" borderId="4" xfId="0" applyNumberFormat="1" applyFont="1" applyBorder="1" applyAlignment="1">
      <alignment horizontal="right" wrapText="1"/>
    </xf>
    <xf numFmtId="4" fontId="18" fillId="2" borderId="4" xfId="0" applyNumberFormat="1" applyFont="1" applyFill="1" applyBorder="1" applyAlignment="1">
      <alignment horizontal="right" wrapText="1"/>
    </xf>
    <xf numFmtId="0" fontId="18" fillId="2" borderId="4" xfId="0" applyFont="1" applyFill="1" applyBorder="1" applyAlignment="1">
      <alignment horizontal="center" wrapText="1"/>
    </xf>
    <xf numFmtId="43" fontId="18" fillId="2" borderId="4" xfId="1" applyFont="1" applyFill="1" applyBorder="1" applyAlignment="1">
      <alignment horizontal="center" wrapText="1"/>
    </xf>
    <xf numFmtId="43" fontId="11" fillId="2" borderId="4" xfId="1" applyFont="1" applyFill="1" applyBorder="1" applyAlignment="1">
      <alignment horizontal="center" vertical="center" wrapText="1"/>
    </xf>
    <xf numFmtId="43" fontId="11" fillId="2" borderId="4" xfId="1" applyFont="1" applyFill="1" applyBorder="1"/>
    <xf numFmtId="0" fontId="11" fillId="2" borderId="4" xfId="0" applyFont="1" applyFill="1" applyBorder="1" applyAlignment="1">
      <alignment horizontal="center" wrapText="1"/>
    </xf>
    <xf numFmtId="43" fontId="11" fillId="2" borderId="4" xfId="1" applyFont="1" applyFill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right" wrapText="1"/>
    </xf>
    <xf numFmtId="4" fontId="11" fillId="2" borderId="3" xfId="0" applyNumberFormat="1" applyFont="1" applyFill="1" applyBorder="1" applyAlignment="1">
      <alignment horizontal="right" wrapText="1"/>
    </xf>
    <xf numFmtId="43" fontId="18" fillId="0" borderId="3" xfId="1" applyFont="1" applyBorder="1" applyAlignment="1">
      <alignment horizontal="center" vertical="center" wrapText="1"/>
    </xf>
    <xf numFmtId="43" fontId="11" fillId="0" borderId="8" xfId="1" applyFont="1" applyBorder="1"/>
    <xf numFmtId="43" fontId="33" fillId="0" borderId="2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vertical="center" wrapText="1"/>
    </xf>
    <xf numFmtId="43" fontId="31" fillId="0" borderId="0" xfId="1" applyFont="1" applyBorder="1"/>
    <xf numFmtId="0" fontId="11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3" fillId="0" borderId="1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4" fillId="0" borderId="0" xfId="0" applyFont="1" applyAlignment="1">
      <alignment horizontal="left" vertical="justify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justify"/>
    </xf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11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164" fontId="0" fillId="0" borderId="0" xfId="0" applyNumberFormat="1" applyAlignment="1">
      <alignment horizontal="right" vertical="center"/>
    </xf>
    <xf numFmtId="0" fontId="12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25" fillId="0" borderId="4" xfId="0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24" fillId="0" borderId="4" xfId="0" applyFont="1" applyBorder="1" applyAlignment="1">
      <alignment vertical="center" wrapText="1"/>
    </xf>
    <xf numFmtId="0" fontId="12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0" fillId="0" borderId="14" xfId="0" applyBorder="1"/>
    <xf numFmtId="0" fontId="0" fillId="0" borderId="9" xfId="0" applyBorder="1"/>
    <xf numFmtId="0" fontId="0" fillId="0" borderId="15" xfId="0" applyBorder="1"/>
    <xf numFmtId="164" fontId="0" fillId="0" borderId="11" xfId="0" applyNumberForma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justify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vertical="justify" wrapText="1"/>
    </xf>
    <xf numFmtId="0" fontId="14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justify" vertical="justify" wrapText="1"/>
    </xf>
    <xf numFmtId="0" fontId="12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justify" wrapText="1"/>
    </xf>
    <xf numFmtId="0" fontId="14" fillId="0" borderId="0" xfId="0" applyFont="1" applyAlignment="1">
      <alignment horizontal="left" vertical="justify" wrapText="1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justify" wrapText="1"/>
    </xf>
    <xf numFmtId="0" fontId="25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164" fontId="24" fillId="0" borderId="8" xfId="0" applyNumberFormat="1" applyFont="1" applyBorder="1" applyAlignment="1">
      <alignment horizontal="right" vertical="center"/>
    </xf>
    <xf numFmtId="164" fontId="24" fillId="0" borderId="13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justify"/>
    </xf>
    <xf numFmtId="0" fontId="8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4" fontId="11" fillId="0" borderId="23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4" fontId="18" fillId="2" borderId="2" xfId="0" applyNumberFormat="1" applyFont="1" applyFill="1" applyBorder="1" applyAlignment="1">
      <alignment horizontal="right" vertical="center" wrapText="1"/>
    </xf>
    <xf numFmtId="4" fontId="18" fillId="2" borderId="6" xfId="0" applyNumberFormat="1" applyFont="1" applyFill="1" applyBorder="1" applyAlignment="1">
      <alignment horizontal="righ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0" fillId="0" borderId="10" xfId="0" applyBorder="1" applyAlignment="1">
      <alignment horizontal="center"/>
    </xf>
    <xf numFmtId="43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left"/>
    </xf>
    <xf numFmtId="164" fontId="8" fillId="0" borderId="1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3"/>
  <sheetViews>
    <sheetView tabSelected="1" view="pageLayout" topLeftCell="A424" zoomScaleNormal="100" workbookViewId="0">
      <selection activeCell="A12" sqref="A12:G12"/>
    </sheetView>
  </sheetViews>
  <sheetFormatPr defaultRowHeight="15" x14ac:dyDescent="0.2"/>
  <cols>
    <col min="1" max="1" width="30.33203125" style="122" customWidth="1"/>
    <col min="2" max="2" width="7.6640625" customWidth="1"/>
    <col min="3" max="3" width="11" customWidth="1"/>
    <col min="4" max="4" width="7.6640625" customWidth="1"/>
    <col min="5" max="5" width="7.21875" customWidth="1"/>
    <col min="6" max="7" width="10.21875" customWidth="1"/>
    <col min="8" max="8" width="8.6640625" customWidth="1"/>
  </cols>
  <sheetData>
    <row r="1" spans="1:8" ht="15.75" x14ac:dyDescent="0.25">
      <c r="F1" s="432" t="s">
        <v>348</v>
      </c>
      <c r="G1" s="432"/>
    </row>
    <row r="2" spans="1:8" ht="6" customHeight="1" x14ac:dyDescent="0.25">
      <c r="F2" s="432"/>
      <c r="G2" s="432"/>
    </row>
    <row r="3" spans="1:8" ht="48.6" customHeight="1" x14ac:dyDescent="0.2">
      <c r="A3" s="497" t="s">
        <v>410</v>
      </c>
      <c r="B3" s="498"/>
      <c r="C3" s="498"/>
      <c r="D3" s="498"/>
      <c r="E3" s="498"/>
      <c r="F3" s="498"/>
      <c r="G3" s="498"/>
    </row>
    <row r="4" spans="1:8" ht="12.6" customHeight="1" x14ac:dyDescent="0.2">
      <c r="A4" s="123"/>
      <c r="B4" s="17"/>
      <c r="C4" s="17"/>
      <c r="D4" s="17"/>
      <c r="E4" s="17"/>
      <c r="F4" s="17"/>
      <c r="G4" s="17"/>
    </row>
    <row r="5" spans="1:8" ht="16.149999999999999" customHeight="1" x14ac:dyDescent="0.2">
      <c r="A5" s="499" t="s">
        <v>268</v>
      </c>
      <c r="B5" s="499"/>
      <c r="C5" s="499"/>
      <c r="D5" s="499"/>
      <c r="E5" s="499"/>
      <c r="F5" s="499"/>
      <c r="G5" s="499"/>
    </row>
    <row r="6" spans="1:8" ht="16.149999999999999" customHeight="1" x14ac:dyDescent="0.2">
      <c r="A6" s="499" t="s">
        <v>17</v>
      </c>
      <c r="B6" s="499"/>
      <c r="C6" s="499"/>
      <c r="D6" s="499"/>
      <c r="E6" s="499"/>
      <c r="F6" s="499"/>
      <c r="G6" s="499"/>
    </row>
    <row r="7" spans="1:8" ht="16.149999999999999" customHeight="1" x14ac:dyDescent="0.2">
      <c r="A7" s="487" t="s">
        <v>347</v>
      </c>
      <c r="B7" s="487"/>
      <c r="C7" s="487"/>
      <c r="D7" s="487"/>
      <c r="E7" s="487"/>
      <c r="F7" s="487"/>
      <c r="G7" s="487"/>
    </row>
    <row r="8" spans="1:8" ht="9.75" customHeight="1" x14ac:dyDescent="0.2">
      <c r="A8" s="489" t="s">
        <v>19</v>
      </c>
      <c r="B8" s="489"/>
      <c r="C8" s="489"/>
      <c r="D8" s="489"/>
      <c r="E8" s="489"/>
      <c r="F8" s="489"/>
      <c r="G8" s="489"/>
    </row>
    <row r="9" spans="1:8" ht="29.25" customHeight="1" x14ac:dyDescent="0.2">
      <c r="A9" s="496" t="s">
        <v>284</v>
      </c>
      <c r="B9" s="496"/>
      <c r="C9" s="496"/>
      <c r="D9" s="496"/>
      <c r="E9" s="496"/>
      <c r="F9" s="496"/>
      <c r="G9" s="496"/>
      <c r="H9" s="496"/>
    </row>
    <row r="10" spans="1:8" ht="6" customHeight="1" x14ac:dyDescent="0.2">
      <c r="A10" s="124"/>
      <c r="B10" s="48"/>
      <c r="C10" s="48"/>
      <c r="D10" s="48"/>
      <c r="E10" s="48"/>
      <c r="F10" s="48"/>
      <c r="G10" s="48"/>
    </row>
    <row r="11" spans="1:8" ht="16.899999999999999" customHeight="1" x14ac:dyDescent="0.2">
      <c r="A11" s="379" t="s">
        <v>201</v>
      </c>
      <c r="B11" s="379"/>
      <c r="C11" s="379"/>
      <c r="D11" s="379"/>
      <c r="E11" s="379"/>
      <c r="F11" s="379"/>
      <c r="G11" s="379"/>
    </row>
    <row r="12" spans="1:8" ht="16.899999999999999" customHeight="1" x14ac:dyDescent="0.2">
      <c r="A12" s="379" t="s">
        <v>202</v>
      </c>
      <c r="B12" s="379"/>
      <c r="C12" s="379"/>
      <c r="D12" s="379"/>
      <c r="E12" s="379"/>
      <c r="F12" s="379"/>
      <c r="G12" s="379"/>
    </row>
    <row r="13" spans="1:8" ht="16.899999999999999" customHeight="1" x14ac:dyDescent="0.2">
      <c r="A13" s="379" t="s">
        <v>203</v>
      </c>
      <c r="B13" s="379"/>
      <c r="C13" s="379"/>
      <c r="D13" s="379"/>
      <c r="E13" s="379"/>
      <c r="F13" s="379"/>
      <c r="G13" s="379"/>
    </row>
    <row r="14" spans="1:8" ht="16.899999999999999" customHeight="1" x14ac:dyDescent="0.2">
      <c r="A14" s="379" t="s">
        <v>254</v>
      </c>
      <c r="B14" s="379"/>
      <c r="C14" s="379"/>
      <c r="D14" s="379"/>
      <c r="E14" s="379"/>
      <c r="F14" s="379"/>
      <c r="G14" s="379"/>
    </row>
    <row r="15" spans="1:8" ht="17.45" customHeight="1" x14ac:dyDescent="0.2">
      <c r="A15" s="502" t="s">
        <v>178</v>
      </c>
      <c r="B15" s="503"/>
      <c r="C15" s="503"/>
      <c r="D15" s="503"/>
      <c r="E15" s="503"/>
      <c r="F15" s="503"/>
      <c r="G15" s="503"/>
    </row>
    <row r="16" spans="1:8" ht="16.899999999999999" customHeight="1" x14ac:dyDescent="0.2">
      <c r="A16" s="504" t="s">
        <v>179</v>
      </c>
      <c r="B16" s="504"/>
      <c r="C16" s="504"/>
      <c r="D16" s="504"/>
      <c r="E16" s="504"/>
      <c r="F16" s="504"/>
      <c r="G16" s="504"/>
    </row>
    <row r="17" spans="1:8" ht="11.25" customHeight="1" x14ac:dyDescent="0.2">
      <c r="A17" s="123"/>
      <c r="B17" s="76"/>
      <c r="C17" s="76"/>
      <c r="D17" s="76"/>
      <c r="E17" s="76"/>
      <c r="F17" s="76"/>
      <c r="G17" s="76"/>
    </row>
    <row r="18" spans="1:8" ht="16.899999999999999" customHeight="1" x14ac:dyDescent="0.2">
      <c r="A18" s="500" t="s">
        <v>269</v>
      </c>
      <c r="B18" s="500"/>
      <c r="C18" s="500"/>
      <c r="D18" s="500"/>
      <c r="E18" s="500"/>
      <c r="F18" s="500"/>
      <c r="G18" s="500"/>
    </row>
    <row r="19" spans="1:8" ht="18.75" customHeight="1" x14ac:dyDescent="0.25">
      <c r="A19" s="501" t="s">
        <v>349</v>
      </c>
      <c r="B19" s="501"/>
      <c r="C19" s="501"/>
      <c r="D19" s="501"/>
      <c r="E19" s="501"/>
      <c r="F19" s="501"/>
      <c r="G19" s="501"/>
      <c r="H19" s="501"/>
    </row>
    <row r="20" spans="1:8" ht="9.75" customHeight="1" x14ac:dyDescent="0.25">
      <c r="A20" s="357"/>
      <c r="B20" s="357"/>
      <c r="C20" s="357"/>
      <c r="D20" s="357"/>
      <c r="E20" s="357"/>
      <c r="F20" s="357"/>
      <c r="G20" s="357"/>
    </row>
    <row r="21" spans="1:8" ht="16.149999999999999" customHeight="1" x14ac:dyDescent="0.25">
      <c r="A21" s="357" t="s">
        <v>230</v>
      </c>
      <c r="B21" s="357"/>
      <c r="C21" s="357"/>
      <c r="D21" s="357"/>
      <c r="E21" s="357"/>
      <c r="F21" s="357"/>
      <c r="G21" s="357"/>
    </row>
    <row r="22" spans="1:8" ht="16.899999999999999" customHeight="1" x14ac:dyDescent="0.2">
      <c r="A22" s="379" t="s">
        <v>225</v>
      </c>
      <c r="B22" s="379"/>
      <c r="C22" s="379"/>
      <c r="D22" s="379"/>
      <c r="E22" s="379"/>
      <c r="F22" s="379"/>
      <c r="G22" s="379"/>
    </row>
    <row r="23" spans="1:8" ht="16.899999999999999" customHeight="1" x14ac:dyDescent="0.2">
      <c r="A23" s="379" t="s">
        <v>359</v>
      </c>
      <c r="B23" s="379"/>
      <c r="C23" s="379"/>
      <c r="D23" s="379"/>
      <c r="E23" s="379"/>
      <c r="F23" s="379"/>
      <c r="G23" s="379"/>
    </row>
    <row r="24" spans="1:8" ht="16.899999999999999" customHeight="1" x14ac:dyDescent="0.2">
      <c r="A24" s="493" t="s">
        <v>255</v>
      </c>
      <c r="B24" s="493"/>
      <c r="C24" s="493"/>
      <c r="D24" s="493"/>
      <c r="E24" s="493"/>
      <c r="F24" s="493"/>
      <c r="G24" s="493"/>
    </row>
    <row r="25" spans="1:8" ht="16.899999999999999" customHeight="1" x14ac:dyDescent="0.2">
      <c r="A25" s="379" t="s">
        <v>226</v>
      </c>
      <c r="B25" s="379"/>
      <c r="C25" s="379"/>
      <c r="D25" s="379"/>
      <c r="E25" s="379"/>
      <c r="F25" s="379"/>
      <c r="G25" s="379"/>
    </row>
    <row r="26" spans="1:8" ht="16.899999999999999" customHeight="1" x14ac:dyDescent="0.2">
      <c r="A26" s="379" t="s">
        <v>227</v>
      </c>
      <c r="B26" s="379"/>
      <c r="C26" s="379"/>
      <c r="D26" s="379"/>
      <c r="E26" s="379"/>
      <c r="F26" s="379"/>
      <c r="G26" s="379"/>
    </row>
    <row r="27" spans="1:8" ht="12" customHeight="1" x14ac:dyDescent="0.2">
      <c r="A27" s="122" t="s">
        <v>19</v>
      </c>
    </row>
    <row r="28" spans="1:8" ht="15.75" customHeight="1" x14ac:dyDescent="0.2">
      <c r="A28" s="394" t="s">
        <v>87</v>
      </c>
      <c r="B28" s="394"/>
      <c r="C28" s="394"/>
      <c r="D28" s="394"/>
      <c r="E28" s="394"/>
      <c r="F28" s="394"/>
      <c r="G28" s="394"/>
    </row>
    <row r="29" spans="1:8" ht="12" customHeight="1" x14ac:dyDescent="0.2">
      <c r="A29" s="493" t="s">
        <v>259</v>
      </c>
      <c r="B29" s="493"/>
      <c r="C29" s="493"/>
      <c r="D29" s="493"/>
      <c r="E29" s="493"/>
      <c r="F29" s="493"/>
      <c r="G29" s="493"/>
    </row>
    <row r="30" spans="1:8" ht="16.899999999999999" customHeight="1" x14ac:dyDescent="0.2">
      <c r="A30" s="167" t="s">
        <v>361</v>
      </c>
      <c r="B30" s="168"/>
      <c r="C30" s="168"/>
      <c r="D30" s="168"/>
      <c r="E30" s="168"/>
      <c r="F30" s="168"/>
      <c r="G30" s="168"/>
    </row>
    <row r="31" spans="1:8" ht="16.899999999999999" customHeight="1" x14ac:dyDescent="0.2">
      <c r="A31" s="167" t="s">
        <v>362</v>
      </c>
      <c r="B31" s="168"/>
      <c r="C31" s="168"/>
      <c r="D31" s="168"/>
      <c r="E31" s="168"/>
      <c r="F31" s="168"/>
      <c r="G31" s="168"/>
    </row>
    <row r="32" spans="1:8" ht="16.899999999999999" customHeight="1" x14ac:dyDescent="0.2">
      <c r="A32" s="167" t="s">
        <v>363</v>
      </c>
      <c r="B32" s="168"/>
      <c r="C32" s="168"/>
      <c r="D32" s="168"/>
      <c r="E32" s="168"/>
      <c r="F32" s="168"/>
      <c r="G32" s="168"/>
    </row>
    <row r="33" spans="1:8" ht="15.75" customHeight="1" x14ac:dyDescent="0.2">
      <c r="A33" s="167" t="s">
        <v>364</v>
      </c>
      <c r="B33" s="168"/>
      <c r="C33" s="168"/>
      <c r="D33" s="168"/>
      <c r="E33" s="168"/>
      <c r="F33" s="168"/>
      <c r="G33" s="168"/>
    </row>
    <row r="34" spans="1:8" ht="16.899999999999999" customHeight="1" x14ac:dyDescent="0.2">
      <c r="A34" s="493" t="s">
        <v>365</v>
      </c>
      <c r="B34" s="493"/>
      <c r="C34" s="493"/>
      <c r="D34" s="493"/>
      <c r="E34" s="493"/>
      <c r="F34" s="493"/>
      <c r="G34" s="493"/>
    </row>
    <row r="35" spans="1:8" ht="16.899999999999999" customHeight="1" x14ac:dyDescent="0.2">
      <c r="A35" s="493" t="s">
        <v>366</v>
      </c>
      <c r="B35" s="493"/>
      <c r="C35" s="493"/>
      <c r="D35" s="493"/>
      <c r="E35" s="493"/>
      <c r="F35" s="493"/>
      <c r="G35" s="493"/>
    </row>
    <row r="36" spans="1:8" ht="16.899999999999999" customHeight="1" x14ac:dyDescent="0.2">
      <c r="A36" s="493" t="s">
        <v>367</v>
      </c>
      <c r="B36" s="493"/>
      <c r="C36" s="493"/>
      <c r="D36" s="493"/>
      <c r="E36" s="493"/>
      <c r="F36" s="493"/>
      <c r="G36" s="493"/>
    </row>
    <row r="37" spans="1:8" ht="16.899999999999999" customHeight="1" x14ac:dyDescent="0.2">
      <c r="A37" s="417" t="s">
        <v>368</v>
      </c>
      <c r="B37" s="417"/>
      <c r="C37" s="417"/>
      <c r="D37" s="417"/>
      <c r="E37" s="417"/>
      <c r="F37" s="417"/>
      <c r="G37" s="417"/>
    </row>
    <row r="38" spans="1:8" ht="16.899999999999999" customHeight="1" x14ac:dyDescent="0.2">
      <c r="A38" s="417" t="s">
        <v>369</v>
      </c>
      <c r="B38" s="417"/>
      <c r="C38" s="417"/>
      <c r="D38" s="417"/>
      <c r="E38" s="417"/>
      <c r="F38" s="417"/>
      <c r="G38" s="417"/>
    </row>
    <row r="39" spans="1:8" ht="16.899999999999999" customHeight="1" x14ac:dyDescent="0.2">
      <c r="A39" s="379" t="s">
        <v>370</v>
      </c>
      <c r="B39" s="379"/>
      <c r="C39" s="379"/>
      <c r="D39" s="379"/>
      <c r="E39" s="379"/>
      <c r="F39" s="379"/>
      <c r="G39" s="379"/>
      <c r="H39" s="209"/>
    </row>
    <row r="40" spans="1:8" ht="16.899999999999999" customHeight="1" x14ac:dyDescent="0.2">
      <c r="A40" s="379" t="s">
        <v>371</v>
      </c>
      <c r="B40" s="379"/>
      <c r="C40" s="379"/>
      <c r="D40" s="379"/>
      <c r="E40" s="379"/>
      <c r="F40" s="379"/>
      <c r="G40" s="379"/>
      <c r="H40" s="209"/>
    </row>
    <row r="41" spans="1:8" ht="16.899999999999999" customHeight="1" x14ac:dyDescent="0.2">
      <c r="A41" s="379" t="s">
        <v>372</v>
      </c>
      <c r="B41" s="379"/>
      <c r="C41" s="379"/>
      <c r="D41" s="379"/>
      <c r="E41" s="379"/>
      <c r="F41" s="379"/>
      <c r="G41" s="379"/>
    </row>
    <row r="42" spans="1:8" ht="16.899999999999999" customHeight="1" x14ac:dyDescent="0.2">
      <c r="A42" s="359" t="s">
        <v>373</v>
      </c>
      <c r="B42" s="379"/>
      <c r="C42" s="379"/>
      <c r="D42" s="379"/>
      <c r="E42" s="379"/>
      <c r="F42" s="379"/>
      <c r="G42" s="379"/>
    </row>
    <row r="43" spans="1:8" ht="16.899999999999999" customHeight="1" x14ac:dyDescent="0.2">
      <c r="A43" s="359" t="s">
        <v>374</v>
      </c>
      <c r="B43" s="359"/>
      <c r="C43" s="359"/>
      <c r="D43" s="359"/>
      <c r="E43" s="359"/>
      <c r="F43" s="359"/>
      <c r="G43" s="359"/>
    </row>
    <row r="44" spans="1:8" ht="16.899999999999999" customHeight="1" x14ac:dyDescent="0.2">
      <c r="A44" s="359" t="s">
        <v>209</v>
      </c>
      <c r="B44" s="359"/>
      <c r="C44" s="359"/>
      <c r="D44" s="359"/>
      <c r="E44" s="359"/>
      <c r="F44" s="359"/>
      <c r="G44" s="359"/>
      <c r="H44" t="s">
        <v>19</v>
      </c>
    </row>
    <row r="45" spans="1:8" ht="16.899999999999999" customHeight="1" x14ac:dyDescent="0.2">
      <c r="A45" s="359" t="s">
        <v>376</v>
      </c>
      <c r="B45" s="359"/>
      <c r="C45" s="359"/>
      <c r="D45" s="359"/>
      <c r="E45" s="359"/>
      <c r="F45" s="359"/>
      <c r="G45" s="359"/>
    </row>
    <row r="46" spans="1:8" ht="16.899999999999999" customHeight="1" x14ac:dyDescent="0.2">
      <c r="A46" s="359" t="s">
        <v>360</v>
      </c>
      <c r="B46" s="359"/>
      <c r="C46" s="359"/>
      <c r="D46" s="359"/>
      <c r="E46" s="359"/>
      <c r="F46" s="359"/>
      <c r="G46" s="359"/>
    </row>
    <row r="47" spans="1:8" ht="10.5" customHeight="1" x14ac:dyDescent="0.2">
      <c r="A47" s="102"/>
      <c r="B47" s="102"/>
      <c r="C47" s="102"/>
      <c r="D47" s="102"/>
      <c r="E47" s="102"/>
      <c r="F47" s="102"/>
      <c r="G47" s="102"/>
    </row>
    <row r="48" spans="1:8" ht="15" customHeight="1" x14ac:dyDescent="0.25">
      <c r="A48" s="357" t="s">
        <v>21</v>
      </c>
      <c r="B48" s="357"/>
      <c r="C48" s="357"/>
      <c r="D48" s="357"/>
      <c r="E48" s="357"/>
      <c r="F48" s="357"/>
      <c r="G48" s="357"/>
    </row>
    <row r="49" spans="1:7" ht="15" customHeight="1" x14ac:dyDescent="0.25">
      <c r="A49" s="169" t="s">
        <v>18</v>
      </c>
      <c r="B49" s="152"/>
      <c r="C49" s="152"/>
      <c r="D49" s="152"/>
      <c r="E49" s="152"/>
      <c r="F49" s="152"/>
      <c r="G49" s="152"/>
    </row>
    <row r="50" spans="1:7" ht="14.45" customHeight="1" x14ac:dyDescent="0.2">
      <c r="A50" s="379" t="s">
        <v>383</v>
      </c>
      <c r="B50" s="379"/>
      <c r="C50" s="379"/>
      <c r="D50" s="379"/>
      <c r="E50" s="379"/>
      <c r="F50" s="379"/>
      <c r="G50" s="379"/>
    </row>
    <row r="51" spans="1:7" ht="14.45" customHeight="1" x14ac:dyDescent="0.2">
      <c r="A51" s="379" t="s">
        <v>356</v>
      </c>
      <c r="B51" s="379"/>
      <c r="C51" s="379"/>
      <c r="D51" s="379"/>
      <c r="E51" s="379"/>
      <c r="F51" s="379"/>
      <c r="G51" s="379"/>
    </row>
    <row r="52" spans="1:7" ht="14.45" customHeight="1" x14ac:dyDescent="0.2">
      <c r="A52" s="379" t="s">
        <v>289</v>
      </c>
      <c r="B52" s="379"/>
      <c r="C52" s="379"/>
      <c r="D52" s="379"/>
      <c r="E52" s="379"/>
      <c r="F52" s="379"/>
      <c r="G52" s="379"/>
    </row>
    <row r="53" spans="1:7" ht="14.45" customHeight="1" x14ac:dyDescent="0.2">
      <c r="A53" s="379" t="s">
        <v>256</v>
      </c>
      <c r="B53" s="379"/>
      <c r="C53" s="379"/>
      <c r="D53" s="379"/>
      <c r="E53" s="379"/>
      <c r="F53" s="379"/>
      <c r="G53" s="379"/>
    </row>
    <row r="54" spans="1:7" ht="14.45" customHeight="1" x14ac:dyDescent="0.2">
      <c r="A54" s="361" t="s">
        <v>235</v>
      </c>
      <c r="B54" s="361"/>
      <c r="C54" s="361"/>
      <c r="D54" s="361"/>
      <c r="E54" s="361"/>
      <c r="F54" s="361"/>
      <c r="G54" s="361"/>
    </row>
    <row r="55" spans="1:7" ht="14.45" customHeight="1" x14ac:dyDescent="0.2">
      <c r="A55" s="361" t="s">
        <v>314</v>
      </c>
      <c r="B55" s="361"/>
      <c r="C55" s="361"/>
      <c r="D55" s="361"/>
      <c r="E55" s="361"/>
      <c r="F55" s="361"/>
      <c r="G55" s="361"/>
    </row>
    <row r="56" spans="1:7" ht="14.45" customHeight="1" x14ac:dyDescent="0.2">
      <c r="A56" s="361" t="s">
        <v>236</v>
      </c>
      <c r="B56" s="361"/>
      <c r="C56" s="361"/>
      <c r="D56" s="361"/>
      <c r="E56" s="361"/>
      <c r="F56" s="361"/>
      <c r="G56" s="361"/>
    </row>
    <row r="57" spans="1:7" ht="14.45" customHeight="1" x14ac:dyDescent="0.2">
      <c r="A57" s="361" t="s">
        <v>238</v>
      </c>
      <c r="B57" s="361"/>
      <c r="C57" s="361"/>
      <c r="D57" s="361"/>
      <c r="E57" s="361"/>
      <c r="F57" s="361"/>
      <c r="G57" s="361"/>
    </row>
    <row r="58" spans="1:7" ht="14.45" customHeight="1" x14ac:dyDescent="0.2">
      <c r="A58" s="361" t="s">
        <v>239</v>
      </c>
      <c r="B58" s="361"/>
      <c r="C58" s="361"/>
      <c r="D58" s="361"/>
      <c r="E58" s="361"/>
      <c r="F58" s="361"/>
      <c r="G58" s="361"/>
    </row>
    <row r="59" spans="1:7" ht="14.45" customHeight="1" x14ac:dyDescent="0.2">
      <c r="A59" s="361" t="s">
        <v>240</v>
      </c>
      <c r="B59" s="361"/>
      <c r="C59" s="361"/>
      <c r="D59" s="361"/>
      <c r="E59" s="361"/>
      <c r="F59" s="361"/>
      <c r="G59" s="361"/>
    </row>
    <row r="60" spans="1:7" ht="14.45" customHeight="1" x14ac:dyDescent="0.2">
      <c r="A60" s="394" t="s">
        <v>131</v>
      </c>
      <c r="B60" s="394"/>
      <c r="C60" s="394"/>
      <c r="D60" s="394"/>
      <c r="E60" s="394"/>
      <c r="F60" s="394"/>
      <c r="G60" s="394"/>
    </row>
    <row r="61" spans="1:7" ht="14.45" customHeight="1" x14ac:dyDescent="0.2">
      <c r="A61" s="493" t="s">
        <v>228</v>
      </c>
      <c r="B61" s="493"/>
      <c r="C61" s="493"/>
      <c r="D61" s="493"/>
      <c r="E61" s="493"/>
      <c r="F61" s="493"/>
      <c r="G61" s="493"/>
    </row>
    <row r="62" spans="1:7" ht="14.45" customHeight="1" x14ac:dyDescent="0.2">
      <c r="A62" s="417" t="s">
        <v>345</v>
      </c>
      <c r="B62" s="417"/>
      <c r="C62" s="417"/>
      <c r="D62" s="417"/>
      <c r="E62" s="417"/>
      <c r="F62" s="417"/>
      <c r="G62" s="417"/>
    </row>
    <row r="63" spans="1:7" ht="14.45" customHeight="1" x14ac:dyDescent="0.2">
      <c r="A63" s="167" t="s">
        <v>324</v>
      </c>
      <c r="B63" s="168"/>
      <c r="C63" s="168"/>
      <c r="D63" s="168"/>
      <c r="E63" s="168"/>
      <c r="F63" s="168"/>
      <c r="G63" s="168"/>
    </row>
    <row r="64" spans="1:7" ht="14.45" customHeight="1" x14ac:dyDescent="0.2">
      <c r="A64" s="167" t="s">
        <v>325</v>
      </c>
      <c r="B64" s="168"/>
      <c r="C64" s="168"/>
      <c r="D64" s="168"/>
      <c r="E64" s="168"/>
      <c r="F64" s="168"/>
      <c r="G64" s="168"/>
    </row>
    <row r="65" spans="1:7" ht="12.75" customHeight="1" x14ac:dyDescent="0.2">
      <c r="A65" s="210" t="s">
        <v>326</v>
      </c>
      <c r="B65" s="168"/>
      <c r="C65" s="168"/>
      <c r="D65" s="168"/>
      <c r="E65" s="168"/>
      <c r="F65" s="168"/>
      <c r="G65" s="168"/>
    </row>
    <row r="66" spans="1:7" ht="15" customHeight="1" x14ac:dyDescent="0.2">
      <c r="A66" s="167" t="s">
        <v>327</v>
      </c>
      <c r="B66" s="168"/>
      <c r="C66" s="168"/>
      <c r="D66" s="168"/>
      <c r="E66" s="168"/>
      <c r="F66" s="168"/>
      <c r="G66" s="168"/>
    </row>
    <row r="67" spans="1:7" ht="13.9" customHeight="1" x14ac:dyDescent="0.2">
      <c r="A67" s="488" t="s">
        <v>328</v>
      </c>
      <c r="B67" s="488"/>
      <c r="C67" s="488"/>
      <c r="D67" s="488"/>
      <c r="E67" s="488"/>
      <c r="F67" s="488"/>
      <c r="G67" s="488"/>
    </row>
    <row r="68" spans="1:7" ht="9" customHeight="1" x14ac:dyDescent="0.2">
      <c r="A68" s="169"/>
      <c r="B68" s="169"/>
      <c r="C68" s="169"/>
      <c r="D68" s="169"/>
      <c r="E68" s="169"/>
      <c r="F68" s="169"/>
      <c r="G68" s="169"/>
    </row>
    <row r="69" spans="1:7" ht="15" customHeight="1" x14ac:dyDescent="0.2">
      <c r="A69" s="394" t="s">
        <v>181</v>
      </c>
      <c r="B69" s="394"/>
      <c r="C69" s="394"/>
      <c r="D69" s="394"/>
      <c r="E69" s="394"/>
      <c r="F69" s="394"/>
      <c r="G69" s="394"/>
    </row>
    <row r="70" spans="1:7" ht="15" customHeight="1" x14ac:dyDescent="0.2">
      <c r="A70" s="379" t="s">
        <v>184</v>
      </c>
      <c r="B70" s="379"/>
      <c r="C70" s="379"/>
      <c r="D70" s="379"/>
      <c r="E70" s="379"/>
      <c r="F70" s="379"/>
      <c r="G70" s="379"/>
    </row>
    <row r="71" spans="1:7" ht="15" customHeight="1" x14ac:dyDescent="0.2">
      <c r="A71" s="379" t="s">
        <v>211</v>
      </c>
      <c r="B71" s="379"/>
      <c r="C71" s="379"/>
      <c r="D71" s="379"/>
      <c r="E71" s="379"/>
      <c r="F71" s="379"/>
      <c r="G71" s="379"/>
    </row>
    <row r="72" spans="1:7" ht="15" customHeight="1" x14ac:dyDescent="0.2">
      <c r="A72" s="379" t="s">
        <v>237</v>
      </c>
      <c r="B72" s="379"/>
      <c r="C72" s="379"/>
      <c r="D72" s="379"/>
      <c r="E72" s="379"/>
      <c r="F72" s="379"/>
      <c r="G72" s="379"/>
    </row>
    <row r="73" spans="1:7" ht="14.45" customHeight="1" x14ac:dyDescent="0.2">
      <c r="A73" s="379" t="s">
        <v>229</v>
      </c>
      <c r="B73" s="379"/>
      <c r="C73" s="379"/>
      <c r="D73" s="379"/>
      <c r="E73" s="379"/>
      <c r="F73" s="379"/>
      <c r="G73" s="379"/>
    </row>
    <row r="74" spans="1:7" ht="11.25" customHeight="1" x14ac:dyDescent="0.2">
      <c r="A74" s="379" t="s">
        <v>20</v>
      </c>
      <c r="B74" s="379"/>
      <c r="C74" s="379"/>
      <c r="D74" s="379"/>
      <c r="E74" s="379"/>
      <c r="F74" s="379"/>
      <c r="G74" s="379"/>
    </row>
    <row r="75" spans="1:7" ht="14.45" customHeight="1" x14ac:dyDescent="0.2">
      <c r="A75" s="539" t="s">
        <v>1</v>
      </c>
      <c r="B75" s="494" t="s">
        <v>2</v>
      </c>
      <c r="C75" s="4" t="s">
        <v>3</v>
      </c>
      <c r="D75" s="4" t="s">
        <v>4</v>
      </c>
      <c r="E75" s="4" t="s">
        <v>5</v>
      </c>
      <c r="F75" s="4" t="s">
        <v>125</v>
      </c>
      <c r="G75" s="4" t="s">
        <v>0</v>
      </c>
    </row>
    <row r="76" spans="1:7" ht="14.45" customHeight="1" thickBot="1" x14ac:dyDescent="0.25">
      <c r="A76" s="398"/>
      <c r="B76" s="495"/>
      <c r="C76" s="105" t="s">
        <v>8</v>
      </c>
      <c r="D76" s="105" t="s">
        <v>8</v>
      </c>
      <c r="E76" s="105" t="s">
        <v>6</v>
      </c>
      <c r="F76" s="105" t="s">
        <v>47</v>
      </c>
      <c r="G76" s="105" t="s">
        <v>7</v>
      </c>
    </row>
    <row r="77" spans="1:7" ht="14.45" customHeight="1" thickBot="1" x14ac:dyDescent="0.25">
      <c r="A77" s="424" t="s">
        <v>86</v>
      </c>
      <c r="B77" s="425"/>
      <c r="C77" s="425"/>
      <c r="D77" s="425"/>
      <c r="E77" s="425"/>
      <c r="F77" s="425"/>
      <c r="G77" s="426"/>
    </row>
    <row r="78" spans="1:7" ht="14.45" customHeight="1" x14ac:dyDescent="0.2">
      <c r="A78" s="380" t="s">
        <v>9</v>
      </c>
      <c r="B78" s="415">
        <v>715</v>
      </c>
      <c r="C78" s="157" t="s">
        <v>191</v>
      </c>
      <c r="D78" s="23">
        <v>1</v>
      </c>
      <c r="E78" s="29">
        <v>9.5000000000000001E-2</v>
      </c>
      <c r="F78" s="7">
        <f>B78*E78</f>
        <v>67.924999999999997</v>
      </c>
      <c r="G78" s="8">
        <f t="shared" ref="G78:G83" si="0">D78*F78</f>
        <v>67.924999999999997</v>
      </c>
    </row>
    <row r="79" spans="1:7" ht="14.45" customHeight="1" x14ac:dyDescent="0.2">
      <c r="A79" s="381"/>
      <c r="B79" s="427"/>
      <c r="C79" s="42" t="s">
        <v>210</v>
      </c>
      <c r="D79" s="22">
        <v>101</v>
      </c>
      <c r="E79" s="121">
        <v>0.04</v>
      </c>
      <c r="F79" s="10">
        <f>B78*E79</f>
        <v>28.6</v>
      </c>
      <c r="G79" s="11">
        <f t="shared" si="0"/>
        <v>2888.6000000000004</v>
      </c>
    </row>
    <row r="80" spans="1:7" ht="12.75" customHeight="1" x14ac:dyDescent="0.2">
      <c r="A80" s="534" t="s">
        <v>375</v>
      </c>
      <c r="B80" s="532">
        <v>350</v>
      </c>
      <c r="C80" s="255" t="s">
        <v>191</v>
      </c>
      <c r="D80" s="256">
        <v>1</v>
      </c>
      <c r="E80" s="257">
        <v>9.5000000000000001E-2</v>
      </c>
      <c r="F80" s="258">
        <f>B80*E80</f>
        <v>33.25</v>
      </c>
      <c r="G80" s="259">
        <f t="shared" si="0"/>
        <v>33.25</v>
      </c>
    </row>
    <row r="81" spans="1:8" ht="14.45" customHeight="1" x14ac:dyDescent="0.2">
      <c r="A81" s="535"/>
      <c r="B81" s="533"/>
      <c r="C81" s="260" t="s">
        <v>210</v>
      </c>
      <c r="D81" s="261">
        <v>101</v>
      </c>
      <c r="E81" s="262">
        <v>0.04</v>
      </c>
      <c r="F81" s="263">
        <f>B80*E81</f>
        <v>14</v>
      </c>
      <c r="G81" s="264">
        <f t="shared" si="0"/>
        <v>1414</v>
      </c>
    </row>
    <row r="82" spans="1:8" ht="15" customHeight="1" x14ac:dyDescent="0.2">
      <c r="A82" s="422" t="s">
        <v>257</v>
      </c>
      <c r="B82" s="415">
        <v>76.900000000000006</v>
      </c>
      <c r="C82" s="59" t="s">
        <v>191</v>
      </c>
      <c r="D82" s="23">
        <v>1</v>
      </c>
      <c r="E82" s="29">
        <v>9.5000000000000001E-2</v>
      </c>
      <c r="F82" s="8">
        <f>B82*E82</f>
        <v>7.3055000000000003</v>
      </c>
      <c r="G82" s="8">
        <f t="shared" si="0"/>
        <v>7.3055000000000003</v>
      </c>
    </row>
    <row r="83" spans="1:8" ht="15" customHeight="1" x14ac:dyDescent="0.2">
      <c r="A83" s="536"/>
      <c r="B83" s="427"/>
      <c r="C83" s="42" t="s">
        <v>210</v>
      </c>
      <c r="D83" s="68">
        <v>101</v>
      </c>
      <c r="E83" s="30">
        <v>0.04</v>
      </c>
      <c r="F83" s="113">
        <f>B82*E83</f>
        <v>3.0760000000000005</v>
      </c>
      <c r="G83" s="13">
        <f t="shared" si="0"/>
        <v>310.67600000000004</v>
      </c>
    </row>
    <row r="84" spans="1:8" ht="15" customHeight="1" x14ac:dyDescent="0.2">
      <c r="A84" s="380" t="s">
        <v>10</v>
      </c>
      <c r="B84" s="415">
        <v>126.7</v>
      </c>
      <c r="C84" s="59" t="s">
        <v>191</v>
      </c>
      <c r="D84" s="22">
        <v>1</v>
      </c>
      <c r="E84" s="29">
        <v>9.5000000000000001E-2</v>
      </c>
      <c r="F84" s="10">
        <f>B84*E84</f>
        <v>12.0365</v>
      </c>
      <c r="G84" s="84">
        <f t="shared" ref="G84:G87" si="1">D84*F84</f>
        <v>12.0365</v>
      </c>
    </row>
    <row r="85" spans="1:8" ht="15" customHeight="1" x14ac:dyDescent="0.2">
      <c r="A85" s="381"/>
      <c r="B85" s="416"/>
      <c r="C85" s="42" t="s">
        <v>210</v>
      </c>
      <c r="D85" s="68">
        <v>101</v>
      </c>
      <c r="E85" s="30">
        <v>0.04</v>
      </c>
      <c r="F85" s="16">
        <f>B84*E85</f>
        <v>5.0680000000000005</v>
      </c>
      <c r="G85" s="13">
        <f t="shared" si="1"/>
        <v>511.86800000000005</v>
      </c>
    </row>
    <row r="86" spans="1:8" ht="15" customHeight="1" x14ac:dyDescent="0.2">
      <c r="A86" s="380" t="s">
        <v>159</v>
      </c>
      <c r="B86" s="415">
        <v>180</v>
      </c>
      <c r="C86" s="59" t="s">
        <v>191</v>
      </c>
      <c r="D86" s="23">
        <v>1</v>
      </c>
      <c r="E86" s="29">
        <v>9.5000000000000001E-2</v>
      </c>
      <c r="F86" s="8">
        <f>B86*E86</f>
        <v>17.100000000000001</v>
      </c>
      <c r="G86" s="8">
        <f t="shared" si="1"/>
        <v>17.100000000000001</v>
      </c>
    </row>
    <row r="87" spans="1:8" ht="13.5" customHeight="1" x14ac:dyDescent="0.2">
      <c r="A87" s="428"/>
      <c r="B87" s="427"/>
      <c r="C87" s="59" t="s">
        <v>210</v>
      </c>
      <c r="D87" s="22">
        <v>101</v>
      </c>
      <c r="E87" s="29">
        <v>0.04</v>
      </c>
      <c r="F87" s="113">
        <f>B86*E87</f>
        <v>7.2</v>
      </c>
      <c r="G87" s="13">
        <f t="shared" si="1"/>
        <v>727.2</v>
      </c>
    </row>
    <row r="88" spans="1:8" ht="15.75" customHeight="1" x14ac:dyDescent="0.2">
      <c r="A88" s="126" t="s">
        <v>0</v>
      </c>
      <c r="B88" s="37">
        <f>SUM(B78:B87)</f>
        <v>1448.6000000000001</v>
      </c>
      <c r="C88" s="1"/>
      <c r="D88" s="14"/>
      <c r="E88" s="14"/>
      <c r="F88" s="14"/>
      <c r="G88" s="38">
        <f>SUM(G78:G87)</f>
        <v>5989.9610000000021</v>
      </c>
    </row>
    <row r="89" spans="1:8" ht="13.5" customHeight="1" thickBot="1" x14ac:dyDescent="0.25">
      <c r="A89" s="127"/>
      <c r="B89" s="98"/>
      <c r="D89" s="21"/>
      <c r="E89" s="21"/>
      <c r="F89" s="21"/>
      <c r="G89" s="40"/>
      <c r="H89" s="224"/>
    </row>
    <row r="90" spans="1:8" ht="15" customHeight="1" thickBot="1" x14ac:dyDescent="0.25">
      <c r="A90" s="528" t="s">
        <v>11</v>
      </c>
      <c r="B90" s="529"/>
      <c r="C90" s="529"/>
      <c r="D90" s="529"/>
      <c r="E90" s="529"/>
      <c r="F90" s="529"/>
      <c r="G90" s="530"/>
    </row>
    <row r="91" spans="1:8" ht="12" customHeight="1" x14ac:dyDescent="0.2">
      <c r="A91" s="380" t="s">
        <v>258</v>
      </c>
      <c r="B91" s="415">
        <v>2694</v>
      </c>
      <c r="C91" s="59" t="s">
        <v>191</v>
      </c>
      <c r="D91" s="6">
        <v>1</v>
      </c>
      <c r="E91" s="29">
        <v>9.5000000000000001E-2</v>
      </c>
      <c r="F91" s="7">
        <f>B91*E91</f>
        <v>255.93</v>
      </c>
      <c r="G91" s="8">
        <f t="shared" ref="G91:G92" si="2">D91*F91</f>
        <v>255.93</v>
      </c>
    </row>
    <row r="92" spans="1:8" ht="18" customHeight="1" x14ac:dyDescent="0.2">
      <c r="A92" s="428"/>
      <c r="B92" s="427"/>
      <c r="C92" s="42" t="s">
        <v>24</v>
      </c>
      <c r="D92" s="9">
        <v>68</v>
      </c>
      <c r="E92" s="121">
        <v>0.04</v>
      </c>
      <c r="F92" s="10">
        <f>B91*E92</f>
        <v>107.76</v>
      </c>
      <c r="G92" s="11">
        <f t="shared" si="2"/>
        <v>7327.68</v>
      </c>
    </row>
    <row r="93" spans="1:8" ht="15" customHeight="1" x14ac:dyDescent="0.2">
      <c r="A93" s="380" t="s">
        <v>260</v>
      </c>
      <c r="B93" s="415">
        <v>3796.87</v>
      </c>
      <c r="C93" s="59" t="s">
        <v>191</v>
      </c>
      <c r="D93" s="6">
        <v>1</v>
      </c>
      <c r="E93" s="29">
        <v>9.5000000000000001E-2</v>
      </c>
      <c r="F93" s="7">
        <f>B93*E93</f>
        <v>360.70265000000001</v>
      </c>
      <c r="G93" s="8">
        <f t="shared" ref="G93:G104" si="3">D93*F93</f>
        <v>360.70265000000001</v>
      </c>
    </row>
    <row r="94" spans="1:8" ht="23.25" customHeight="1" x14ac:dyDescent="0.2">
      <c r="A94" s="428"/>
      <c r="B94" s="427"/>
      <c r="C94" s="42" t="s">
        <v>24</v>
      </c>
      <c r="D94" s="9">
        <v>68</v>
      </c>
      <c r="E94" s="121">
        <v>0.04</v>
      </c>
      <c r="F94" s="10">
        <f>B93*E94</f>
        <v>151.87479999999999</v>
      </c>
      <c r="G94" s="11">
        <f t="shared" si="3"/>
        <v>10327.4864</v>
      </c>
    </row>
    <row r="95" spans="1:8" ht="13.5" customHeight="1" x14ac:dyDescent="0.2">
      <c r="A95" s="380" t="s">
        <v>261</v>
      </c>
      <c r="B95" s="415">
        <v>1676.3</v>
      </c>
      <c r="C95" s="59" t="s">
        <v>191</v>
      </c>
      <c r="D95" s="6">
        <v>1</v>
      </c>
      <c r="E95" s="29">
        <v>9.5000000000000001E-2</v>
      </c>
      <c r="F95" s="7">
        <f>B95*E95</f>
        <v>159.24850000000001</v>
      </c>
      <c r="G95" s="8">
        <f t="shared" si="3"/>
        <v>159.24850000000001</v>
      </c>
    </row>
    <row r="96" spans="1:8" ht="15" customHeight="1" x14ac:dyDescent="0.2">
      <c r="A96" s="428"/>
      <c r="B96" s="427"/>
      <c r="C96" s="42" t="s">
        <v>24</v>
      </c>
      <c r="D96" s="9">
        <v>68</v>
      </c>
      <c r="E96" s="121">
        <v>0.04</v>
      </c>
      <c r="F96" s="10">
        <f>B95*E96</f>
        <v>67.051999999999992</v>
      </c>
      <c r="G96" s="11">
        <f t="shared" si="3"/>
        <v>4559.5359999999991</v>
      </c>
    </row>
    <row r="97" spans="1:7" ht="15" customHeight="1" x14ac:dyDescent="0.2">
      <c r="A97" s="537" t="s">
        <v>262</v>
      </c>
      <c r="B97" s="532">
        <v>300</v>
      </c>
      <c r="C97" s="265" t="s">
        <v>191</v>
      </c>
      <c r="D97" s="266">
        <v>1</v>
      </c>
      <c r="E97" s="257">
        <v>9.5000000000000001E-2</v>
      </c>
      <c r="F97" s="258">
        <f>B97*E97</f>
        <v>28.5</v>
      </c>
      <c r="G97" s="259">
        <f t="shared" si="3"/>
        <v>28.5</v>
      </c>
    </row>
    <row r="98" spans="1:7" ht="14.25" customHeight="1" x14ac:dyDescent="0.2">
      <c r="A98" s="538"/>
      <c r="B98" s="533"/>
      <c r="C98" s="260" t="s">
        <v>24</v>
      </c>
      <c r="D98" s="267">
        <v>68</v>
      </c>
      <c r="E98" s="262">
        <v>0.04</v>
      </c>
      <c r="F98" s="263">
        <f>B97*E98</f>
        <v>12</v>
      </c>
      <c r="G98" s="264">
        <f t="shared" si="3"/>
        <v>816</v>
      </c>
    </row>
    <row r="99" spans="1:7" ht="13.5" customHeight="1" x14ac:dyDescent="0.2">
      <c r="A99" s="380" t="s">
        <v>263</v>
      </c>
      <c r="B99" s="415">
        <v>821</v>
      </c>
      <c r="C99" s="59" t="s">
        <v>191</v>
      </c>
      <c r="D99" s="6">
        <v>1</v>
      </c>
      <c r="E99" s="29">
        <v>9.5000000000000001E-2</v>
      </c>
      <c r="F99" s="7">
        <f>B99*E99</f>
        <v>77.995000000000005</v>
      </c>
      <c r="G99" s="8">
        <f t="shared" si="3"/>
        <v>77.995000000000005</v>
      </c>
    </row>
    <row r="100" spans="1:7" ht="12.75" customHeight="1" x14ac:dyDescent="0.2">
      <c r="A100" s="428"/>
      <c r="B100" s="427"/>
      <c r="C100" s="42" t="s">
        <v>24</v>
      </c>
      <c r="D100" s="9">
        <v>68</v>
      </c>
      <c r="E100" s="121">
        <v>0.04</v>
      </c>
      <c r="F100" s="10">
        <f>B99*E100</f>
        <v>32.840000000000003</v>
      </c>
      <c r="G100" s="11">
        <f t="shared" si="3"/>
        <v>2233.1200000000003</v>
      </c>
    </row>
    <row r="101" spans="1:7" ht="13.5" customHeight="1" x14ac:dyDescent="0.2">
      <c r="A101" s="380" t="s">
        <v>287</v>
      </c>
      <c r="B101" s="415">
        <v>160.80000000000001</v>
      </c>
      <c r="C101" s="59" t="s">
        <v>191</v>
      </c>
      <c r="D101" s="6">
        <v>1</v>
      </c>
      <c r="E101" s="29">
        <v>9.5000000000000001E-2</v>
      </c>
      <c r="F101" s="7">
        <f>B101*E101</f>
        <v>15.276000000000002</v>
      </c>
      <c r="G101" s="8">
        <f t="shared" si="3"/>
        <v>15.276000000000002</v>
      </c>
    </row>
    <row r="102" spans="1:7" ht="14.25" customHeight="1" x14ac:dyDescent="0.2">
      <c r="A102" s="381"/>
      <c r="B102" s="416"/>
      <c r="C102" s="42" t="s">
        <v>24</v>
      </c>
      <c r="D102" s="12">
        <v>68</v>
      </c>
      <c r="E102" s="121">
        <v>0.04</v>
      </c>
      <c r="F102" s="16">
        <f>B101*E102</f>
        <v>6.4320000000000004</v>
      </c>
      <c r="G102" s="13">
        <f t="shared" si="3"/>
        <v>437.37600000000003</v>
      </c>
    </row>
    <row r="103" spans="1:7" ht="12.75" customHeight="1" x14ac:dyDescent="0.2">
      <c r="A103" s="380" t="s">
        <v>264</v>
      </c>
      <c r="B103" s="415">
        <v>202.2</v>
      </c>
      <c r="C103" s="59" t="s">
        <v>191</v>
      </c>
      <c r="D103" s="6">
        <v>1</v>
      </c>
      <c r="E103" s="29">
        <v>9.5000000000000001E-2</v>
      </c>
      <c r="F103" s="7">
        <f>B103*E103</f>
        <v>19.209</v>
      </c>
      <c r="G103" s="8">
        <f t="shared" si="3"/>
        <v>19.209</v>
      </c>
    </row>
    <row r="104" spans="1:7" ht="12.75" customHeight="1" x14ac:dyDescent="0.2">
      <c r="A104" s="381"/>
      <c r="B104" s="416"/>
      <c r="C104" s="42" t="s">
        <v>24</v>
      </c>
      <c r="D104" s="12">
        <v>68</v>
      </c>
      <c r="E104" s="121">
        <v>0.04</v>
      </c>
      <c r="F104" s="16">
        <f>B103*E104</f>
        <v>8.0879999999999992</v>
      </c>
      <c r="G104" s="13">
        <f t="shared" si="3"/>
        <v>549.98399999999992</v>
      </c>
    </row>
    <row r="105" spans="1:7" ht="14.45" customHeight="1" x14ac:dyDescent="0.2">
      <c r="A105" s="380" t="s">
        <v>13</v>
      </c>
      <c r="B105" s="415">
        <v>2016</v>
      </c>
      <c r="C105" s="59" t="s">
        <v>191</v>
      </c>
      <c r="D105" s="6">
        <v>1</v>
      </c>
      <c r="E105" s="163">
        <v>9.5000000000000001E-2</v>
      </c>
      <c r="F105" s="8">
        <f>B105*E105</f>
        <v>191.52</v>
      </c>
      <c r="G105" s="8">
        <f t="shared" ref="G105:G116" si="4">D105*F105</f>
        <v>191.52</v>
      </c>
    </row>
    <row r="106" spans="1:7" ht="14.45" customHeight="1" x14ac:dyDescent="0.2">
      <c r="A106" s="381"/>
      <c r="B106" s="416"/>
      <c r="C106" s="42" t="s">
        <v>24</v>
      </c>
      <c r="D106" s="12">
        <v>68</v>
      </c>
      <c r="E106" s="121">
        <v>0.04</v>
      </c>
      <c r="F106" s="113">
        <f>B105*E106</f>
        <v>80.64</v>
      </c>
      <c r="G106" s="11">
        <f t="shared" si="4"/>
        <v>5483.52</v>
      </c>
    </row>
    <row r="107" spans="1:7" ht="14.45" customHeight="1" x14ac:dyDescent="0.2">
      <c r="A107" s="418" t="s">
        <v>329</v>
      </c>
      <c r="B107" s="420">
        <v>515</v>
      </c>
      <c r="C107" s="211" t="s">
        <v>191</v>
      </c>
      <c r="D107" s="151">
        <v>1</v>
      </c>
      <c r="E107" s="213">
        <v>9.5000000000000001E-2</v>
      </c>
      <c r="F107" s="7">
        <f>B107*E107</f>
        <v>48.924999999999997</v>
      </c>
      <c r="G107" s="112">
        <f t="shared" si="4"/>
        <v>48.924999999999997</v>
      </c>
    </row>
    <row r="108" spans="1:7" ht="14.45" customHeight="1" x14ac:dyDescent="0.2">
      <c r="A108" s="414"/>
      <c r="B108" s="421"/>
      <c r="C108" s="147" t="s">
        <v>24</v>
      </c>
      <c r="D108" s="228">
        <v>68</v>
      </c>
      <c r="E108" s="229">
        <v>0.04</v>
      </c>
      <c r="F108" s="10">
        <f t="shared" ref="F108:F110" si="5">B107*E108</f>
        <v>20.6</v>
      </c>
      <c r="G108" s="13">
        <f t="shared" si="4"/>
        <v>1400.8000000000002</v>
      </c>
    </row>
    <row r="109" spans="1:7" ht="14.45" customHeight="1" x14ac:dyDescent="0.2">
      <c r="A109" s="418" t="s">
        <v>343</v>
      </c>
      <c r="B109" s="420">
        <v>222.4</v>
      </c>
      <c r="C109" s="147" t="s">
        <v>191</v>
      </c>
      <c r="D109" s="151">
        <v>1</v>
      </c>
      <c r="E109" s="230">
        <v>9.5000000000000001E-2</v>
      </c>
      <c r="F109" s="7">
        <f>B109*E109</f>
        <v>21.128</v>
      </c>
      <c r="G109" s="11">
        <f t="shared" si="4"/>
        <v>21.128</v>
      </c>
    </row>
    <row r="110" spans="1:7" ht="15.75" customHeight="1" x14ac:dyDescent="0.2">
      <c r="A110" s="414"/>
      <c r="B110" s="421"/>
      <c r="C110" s="150" t="s">
        <v>24</v>
      </c>
      <c r="D110" s="228">
        <v>68</v>
      </c>
      <c r="E110" s="229">
        <v>0.04</v>
      </c>
      <c r="F110" s="16">
        <f t="shared" si="5"/>
        <v>8.8960000000000008</v>
      </c>
      <c r="G110" s="13">
        <f t="shared" si="4"/>
        <v>604.92800000000011</v>
      </c>
    </row>
    <row r="111" spans="1:7" ht="16.5" customHeight="1" x14ac:dyDescent="0.2">
      <c r="A111" s="380" t="s">
        <v>85</v>
      </c>
      <c r="B111" s="415">
        <v>1191.5999999999999</v>
      </c>
      <c r="C111" s="59" t="s">
        <v>191</v>
      </c>
      <c r="D111" s="6">
        <v>1</v>
      </c>
      <c r="E111" s="163">
        <v>9.5000000000000001E-2</v>
      </c>
      <c r="F111" s="7">
        <f>B111*E111</f>
        <v>113.202</v>
      </c>
      <c r="G111" s="8">
        <f t="shared" si="4"/>
        <v>113.202</v>
      </c>
    </row>
    <row r="112" spans="1:7" ht="17.25" customHeight="1" x14ac:dyDescent="0.2">
      <c r="A112" s="381"/>
      <c r="B112" s="416"/>
      <c r="C112" s="42" t="s">
        <v>24</v>
      </c>
      <c r="D112" s="12">
        <v>68</v>
      </c>
      <c r="E112" s="121">
        <v>0.04</v>
      </c>
      <c r="F112" s="16">
        <f>B111*E112</f>
        <v>47.663999999999994</v>
      </c>
      <c r="G112" s="13">
        <f t="shared" si="4"/>
        <v>3241.1519999999996</v>
      </c>
    </row>
    <row r="113" spans="1:8" ht="15" customHeight="1" x14ac:dyDescent="0.2">
      <c r="A113" s="380" t="s">
        <v>265</v>
      </c>
      <c r="B113" s="415">
        <v>48</v>
      </c>
      <c r="C113" s="59" t="s">
        <v>191</v>
      </c>
      <c r="D113" s="6">
        <v>1</v>
      </c>
      <c r="E113" s="163">
        <v>9.5000000000000001E-2</v>
      </c>
      <c r="F113" s="7">
        <f>B113*E113</f>
        <v>4.5600000000000005</v>
      </c>
      <c r="G113" s="8">
        <f t="shared" si="4"/>
        <v>4.5600000000000005</v>
      </c>
    </row>
    <row r="114" spans="1:8" ht="12.75" customHeight="1" x14ac:dyDescent="0.2">
      <c r="A114" s="381"/>
      <c r="B114" s="416"/>
      <c r="C114" s="42" t="s">
        <v>24</v>
      </c>
      <c r="D114" s="12">
        <v>68</v>
      </c>
      <c r="E114" s="121">
        <v>0.04</v>
      </c>
      <c r="F114" s="16">
        <f>B113*E114</f>
        <v>1.92</v>
      </c>
      <c r="G114" s="13">
        <f t="shared" si="4"/>
        <v>130.56</v>
      </c>
    </row>
    <row r="115" spans="1:8" ht="14.25" customHeight="1" x14ac:dyDescent="0.2">
      <c r="A115" s="380" t="s">
        <v>266</v>
      </c>
      <c r="B115" s="415">
        <v>584</v>
      </c>
      <c r="C115" s="59" t="s">
        <v>191</v>
      </c>
      <c r="D115" s="6">
        <v>1</v>
      </c>
      <c r="E115" s="164">
        <v>9.5000000000000001E-2</v>
      </c>
      <c r="F115" s="7">
        <f>B115*E115</f>
        <v>55.480000000000004</v>
      </c>
      <c r="G115" s="8">
        <f t="shared" si="4"/>
        <v>55.480000000000004</v>
      </c>
    </row>
    <row r="116" spans="1:8" ht="15" customHeight="1" x14ac:dyDescent="0.2">
      <c r="A116" s="381"/>
      <c r="B116" s="416"/>
      <c r="C116" s="42" t="s">
        <v>24</v>
      </c>
      <c r="D116" s="12">
        <v>68</v>
      </c>
      <c r="E116" s="121">
        <v>0.04</v>
      </c>
      <c r="F116" s="16">
        <f>B115*E116</f>
        <v>23.36</v>
      </c>
      <c r="G116" s="13">
        <f t="shared" si="4"/>
        <v>1588.48</v>
      </c>
    </row>
    <row r="117" spans="1:8" ht="14.25" customHeight="1" x14ac:dyDescent="0.2">
      <c r="A117" s="380" t="s">
        <v>231</v>
      </c>
      <c r="B117" s="415">
        <v>293.3</v>
      </c>
      <c r="C117" s="59" t="s">
        <v>191</v>
      </c>
      <c r="D117" s="6">
        <v>1</v>
      </c>
      <c r="E117" s="164">
        <v>9.5000000000000001E-2</v>
      </c>
      <c r="F117" s="7">
        <f>B117*E117</f>
        <v>27.863500000000002</v>
      </c>
      <c r="G117" s="8">
        <f t="shared" ref="G117:G120" si="6">D117*F117</f>
        <v>27.863500000000002</v>
      </c>
    </row>
    <row r="118" spans="1:8" ht="15.75" customHeight="1" x14ac:dyDescent="0.2">
      <c r="A118" s="381"/>
      <c r="B118" s="416"/>
      <c r="C118" s="42" t="s">
        <v>24</v>
      </c>
      <c r="D118" s="12">
        <v>68</v>
      </c>
      <c r="E118" s="121">
        <v>0.04</v>
      </c>
      <c r="F118" s="16">
        <f>B117*E118</f>
        <v>11.732000000000001</v>
      </c>
      <c r="G118" s="13">
        <f t="shared" si="6"/>
        <v>797.77600000000007</v>
      </c>
    </row>
    <row r="119" spans="1:8" ht="16.899999999999999" customHeight="1" x14ac:dyDescent="0.2">
      <c r="A119" s="418" t="s">
        <v>208</v>
      </c>
      <c r="B119" s="526">
        <v>264.36</v>
      </c>
      <c r="C119" s="147" t="s">
        <v>191</v>
      </c>
      <c r="D119" s="148">
        <v>1</v>
      </c>
      <c r="E119" s="163">
        <v>9.5000000000000001E-2</v>
      </c>
      <c r="F119" s="149">
        <v>25.11</v>
      </c>
      <c r="G119" s="246">
        <f t="shared" si="6"/>
        <v>25.11</v>
      </c>
    </row>
    <row r="120" spans="1:8" ht="21" customHeight="1" x14ac:dyDescent="0.2">
      <c r="A120" s="414"/>
      <c r="B120" s="527"/>
      <c r="C120" s="150" t="s">
        <v>24</v>
      </c>
      <c r="D120" s="228">
        <v>68</v>
      </c>
      <c r="E120" s="121">
        <v>0.04</v>
      </c>
      <c r="F120" s="247">
        <v>10.57</v>
      </c>
      <c r="G120" s="248">
        <f t="shared" si="6"/>
        <v>718.76</v>
      </c>
    </row>
    <row r="121" spans="1:8" ht="21" customHeight="1" x14ac:dyDescent="0.2">
      <c r="A121" s="540" t="s">
        <v>355</v>
      </c>
      <c r="B121" s="541">
        <v>3287.5</v>
      </c>
      <c r="C121" s="268" t="s">
        <v>191</v>
      </c>
      <c r="D121" s="269">
        <v>1</v>
      </c>
      <c r="E121" s="270">
        <v>9.5000000000000001E-2</v>
      </c>
      <c r="F121" s="259">
        <f>SUM(B121*E121)</f>
        <v>312.3125</v>
      </c>
      <c r="G121" s="259">
        <f>SUM(D121*F121)</f>
        <v>312.3125</v>
      </c>
    </row>
    <row r="122" spans="1:8" ht="31.5" customHeight="1" x14ac:dyDescent="0.2">
      <c r="A122" s="540"/>
      <c r="B122" s="542"/>
      <c r="C122" s="271" t="s">
        <v>24</v>
      </c>
      <c r="D122" s="272">
        <v>68</v>
      </c>
      <c r="E122" s="273">
        <v>0.04</v>
      </c>
      <c r="F122" s="274">
        <f>SUM(B121*E122)</f>
        <v>131.5</v>
      </c>
      <c r="G122" s="275">
        <f>SUM(D122*F122)</f>
        <v>8942</v>
      </c>
      <c r="H122" s="225"/>
    </row>
    <row r="123" spans="1:8" ht="15" customHeight="1" x14ac:dyDescent="0.2">
      <c r="A123" s="128" t="s">
        <v>0</v>
      </c>
      <c r="B123" s="106">
        <f>SUM(B91:B122)</f>
        <v>18073.330000000002</v>
      </c>
      <c r="C123" s="107"/>
      <c r="D123" s="108"/>
      <c r="E123" s="108"/>
      <c r="F123" s="108"/>
      <c r="G123" s="109">
        <f>SUM(G91:G122)</f>
        <v>50876.120550000007</v>
      </c>
      <c r="H123" s="225"/>
    </row>
    <row r="124" spans="1:8" ht="9.75" customHeight="1" thickBot="1" x14ac:dyDescent="0.25">
      <c r="H124" s="225"/>
    </row>
    <row r="125" spans="1:8" ht="15" customHeight="1" thickBot="1" x14ac:dyDescent="0.25">
      <c r="A125" s="528" t="s">
        <v>22</v>
      </c>
      <c r="B125" s="529"/>
      <c r="C125" s="529"/>
      <c r="D125" s="529"/>
      <c r="E125" s="529"/>
      <c r="F125" s="529"/>
      <c r="G125" s="530"/>
    </row>
    <row r="126" spans="1:8" ht="12" customHeight="1" x14ac:dyDescent="0.2">
      <c r="A126" s="380" t="s">
        <v>12</v>
      </c>
      <c r="B126" s="415">
        <v>2244</v>
      </c>
      <c r="C126" s="59" t="s">
        <v>191</v>
      </c>
      <c r="D126" s="6">
        <v>1</v>
      </c>
      <c r="E126" s="29">
        <v>9.5000000000000001E-2</v>
      </c>
      <c r="F126" s="7">
        <f>B126*E126</f>
        <v>213.18</v>
      </c>
      <c r="G126" s="8">
        <f t="shared" ref="G126:G127" si="7">D126*F126</f>
        <v>213.18</v>
      </c>
    </row>
    <row r="127" spans="1:8" ht="14.45" customHeight="1" x14ac:dyDescent="0.2">
      <c r="A127" s="428"/>
      <c r="B127" s="427"/>
      <c r="C127" s="42" t="s">
        <v>220</v>
      </c>
      <c r="D127" s="9">
        <v>34</v>
      </c>
      <c r="E127" s="121">
        <v>0.04</v>
      </c>
      <c r="F127" s="10">
        <f>B126*E127</f>
        <v>89.76</v>
      </c>
      <c r="G127" s="11">
        <f t="shared" si="7"/>
        <v>3051.84</v>
      </c>
    </row>
    <row r="128" spans="1:8" ht="14.45" customHeight="1" x14ac:dyDescent="0.2">
      <c r="A128" s="380" t="s">
        <v>232</v>
      </c>
      <c r="B128" s="415">
        <v>371.65</v>
      </c>
      <c r="C128" s="59" t="s">
        <v>191</v>
      </c>
      <c r="D128" s="6">
        <v>1</v>
      </c>
      <c r="E128" s="29">
        <v>9.5000000000000001E-2</v>
      </c>
      <c r="F128" s="7">
        <f>B128*E128</f>
        <v>35.306750000000001</v>
      </c>
      <c r="G128" s="8">
        <f t="shared" ref="G128:G141" si="8">D128*F128</f>
        <v>35.306750000000001</v>
      </c>
    </row>
    <row r="129" spans="1:7" ht="14.45" customHeight="1" x14ac:dyDescent="0.2">
      <c r="A129" s="428"/>
      <c r="B129" s="427"/>
      <c r="C129" s="42" t="s">
        <v>220</v>
      </c>
      <c r="D129" s="9">
        <v>34</v>
      </c>
      <c r="E129" s="121">
        <v>0.04</v>
      </c>
      <c r="F129" s="10">
        <f>B128*E129</f>
        <v>14.866</v>
      </c>
      <c r="G129" s="11">
        <f t="shared" si="8"/>
        <v>505.44399999999996</v>
      </c>
    </row>
    <row r="130" spans="1:7" ht="14.45" customHeight="1" x14ac:dyDescent="0.2">
      <c r="A130" s="380" t="s">
        <v>384</v>
      </c>
      <c r="B130" s="415">
        <v>139.69999999999999</v>
      </c>
      <c r="C130" s="59" t="s">
        <v>191</v>
      </c>
      <c r="D130" s="6">
        <v>1</v>
      </c>
      <c r="E130" s="29">
        <v>9.5000000000000001E-2</v>
      </c>
      <c r="F130" s="7">
        <f>B130*E130</f>
        <v>13.2715</v>
      </c>
      <c r="G130" s="8">
        <f t="shared" si="8"/>
        <v>13.2715</v>
      </c>
    </row>
    <row r="131" spans="1:7" ht="15" customHeight="1" x14ac:dyDescent="0.2">
      <c r="A131" s="428"/>
      <c r="B131" s="427"/>
      <c r="C131" s="42" t="s">
        <v>220</v>
      </c>
      <c r="D131" s="9">
        <v>34</v>
      </c>
      <c r="E131" s="121">
        <v>0.04</v>
      </c>
      <c r="F131" s="10">
        <f>B130*E131</f>
        <v>5.5880000000000001</v>
      </c>
      <c r="G131" s="11">
        <f t="shared" si="8"/>
        <v>189.99199999999999</v>
      </c>
    </row>
    <row r="132" spans="1:7" ht="14.45" customHeight="1" x14ac:dyDescent="0.2">
      <c r="A132" s="380" t="s">
        <v>282</v>
      </c>
      <c r="B132" s="415">
        <v>135.91999999999999</v>
      </c>
      <c r="C132" s="59" t="s">
        <v>191</v>
      </c>
      <c r="D132" s="6">
        <v>1</v>
      </c>
      <c r="E132" s="29">
        <v>9.5000000000000001E-2</v>
      </c>
      <c r="F132" s="7">
        <f>B132*E132</f>
        <v>12.912399999999998</v>
      </c>
      <c r="G132" s="8">
        <f t="shared" si="8"/>
        <v>12.912399999999998</v>
      </c>
    </row>
    <row r="133" spans="1:7" ht="14.45" customHeight="1" x14ac:dyDescent="0.2">
      <c r="A133" s="428"/>
      <c r="B133" s="427"/>
      <c r="C133" s="42" t="s">
        <v>220</v>
      </c>
      <c r="D133" s="9">
        <v>34</v>
      </c>
      <c r="E133" s="121">
        <v>0.04</v>
      </c>
      <c r="F133" s="10">
        <f>B132*E133</f>
        <v>5.4367999999999999</v>
      </c>
      <c r="G133" s="11">
        <f t="shared" si="8"/>
        <v>184.85120000000001</v>
      </c>
    </row>
    <row r="134" spans="1:7" ht="14.45" customHeight="1" x14ac:dyDescent="0.2">
      <c r="A134" s="380" t="s">
        <v>123</v>
      </c>
      <c r="B134" s="415">
        <v>501.36</v>
      </c>
      <c r="C134" s="59" t="s">
        <v>191</v>
      </c>
      <c r="D134" s="6">
        <v>1</v>
      </c>
      <c r="E134" s="29">
        <v>9.5000000000000001E-2</v>
      </c>
      <c r="F134" s="7">
        <f>B134*E134</f>
        <v>47.629200000000004</v>
      </c>
      <c r="G134" s="8">
        <f t="shared" si="8"/>
        <v>47.629200000000004</v>
      </c>
    </row>
    <row r="135" spans="1:7" ht="14.45" customHeight="1" x14ac:dyDescent="0.2">
      <c r="A135" s="428"/>
      <c r="B135" s="427"/>
      <c r="C135" s="42" t="s">
        <v>220</v>
      </c>
      <c r="D135" s="9">
        <v>34</v>
      </c>
      <c r="E135" s="121">
        <v>0.04</v>
      </c>
      <c r="F135" s="10">
        <f>B134*E135</f>
        <v>20.054400000000001</v>
      </c>
      <c r="G135" s="11">
        <f t="shared" si="8"/>
        <v>681.84960000000001</v>
      </c>
    </row>
    <row r="136" spans="1:7" ht="14.45" customHeight="1" x14ac:dyDescent="0.2">
      <c r="A136" s="380" t="s">
        <v>15</v>
      </c>
      <c r="B136" s="415">
        <v>89.9</v>
      </c>
      <c r="C136" s="59" t="s">
        <v>191</v>
      </c>
      <c r="D136" s="6">
        <v>1</v>
      </c>
      <c r="E136" s="29">
        <v>9.5000000000000001E-2</v>
      </c>
      <c r="F136" s="7">
        <f>B136*E136</f>
        <v>8.5404999999999998</v>
      </c>
      <c r="G136" s="8">
        <f t="shared" si="8"/>
        <v>8.5404999999999998</v>
      </c>
    </row>
    <row r="137" spans="1:7" ht="14.45" customHeight="1" x14ac:dyDescent="0.2">
      <c r="A137" s="428"/>
      <c r="B137" s="427"/>
      <c r="C137" s="42" t="s">
        <v>220</v>
      </c>
      <c r="D137" s="9">
        <v>34</v>
      </c>
      <c r="E137" s="121">
        <v>0.04</v>
      </c>
      <c r="F137" s="10">
        <f>B136*E137</f>
        <v>3.5960000000000001</v>
      </c>
      <c r="G137" s="11">
        <f t="shared" si="8"/>
        <v>122.26400000000001</v>
      </c>
    </row>
    <row r="138" spans="1:7" ht="14.45" customHeight="1" x14ac:dyDescent="0.2">
      <c r="A138" s="380" t="s">
        <v>233</v>
      </c>
      <c r="B138" s="415">
        <v>204</v>
      </c>
      <c r="C138" s="59" t="s">
        <v>191</v>
      </c>
      <c r="D138" s="6">
        <v>1</v>
      </c>
      <c r="E138" s="29">
        <v>9.5000000000000001E-2</v>
      </c>
      <c r="F138" s="7">
        <f>B138*E138</f>
        <v>19.38</v>
      </c>
      <c r="G138" s="8">
        <f t="shared" si="8"/>
        <v>19.38</v>
      </c>
    </row>
    <row r="139" spans="1:7" ht="14.45" customHeight="1" x14ac:dyDescent="0.2">
      <c r="A139" s="428"/>
      <c r="B139" s="427"/>
      <c r="C139" s="42" t="s">
        <v>220</v>
      </c>
      <c r="D139" s="9">
        <v>34</v>
      </c>
      <c r="E139" s="121">
        <v>0.04</v>
      </c>
      <c r="F139" s="10">
        <f>B138*E139</f>
        <v>8.16</v>
      </c>
      <c r="G139" s="11">
        <f t="shared" si="8"/>
        <v>277.44</v>
      </c>
    </row>
    <row r="140" spans="1:7" ht="14.45" customHeight="1" x14ac:dyDescent="0.2">
      <c r="A140" s="380" t="s">
        <v>234</v>
      </c>
      <c r="B140" s="415">
        <v>52</v>
      </c>
      <c r="C140" s="59" t="s">
        <v>191</v>
      </c>
      <c r="D140" s="6">
        <v>1</v>
      </c>
      <c r="E140" s="29">
        <v>9.5000000000000001E-2</v>
      </c>
      <c r="F140" s="7">
        <f>B140*E140</f>
        <v>4.9400000000000004</v>
      </c>
      <c r="G140" s="8">
        <f t="shared" si="8"/>
        <v>4.9400000000000004</v>
      </c>
    </row>
    <row r="141" spans="1:7" ht="13.5" customHeight="1" x14ac:dyDescent="0.2">
      <c r="A141" s="428"/>
      <c r="B141" s="427"/>
      <c r="C141" s="42" t="s">
        <v>220</v>
      </c>
      <c r="D141" s="9">
        <v>34</v>
      </c>
      <c r="E141" s="121">
        <v>0.04</v>
      </c>
      <c r="F141" s="10">
        <f>B140*E141</f>
        <v>2.08</v>
      </c>
      <c r="G141" s="11">
        <f t="shared" si="8"/>
        <v>70.72</v>
      </c>
    </row>
    <row r="142" spans="1:7" ht="14.45" customHeight="1" x14ac:dyDescent="0.2">
      <c r="A142" s="522" t="s">
        <v>148</v>
      </c>
      <c r="B142" s="415">
        <v>68.7</v>
      </c>
      <c r="C142" s="59" t="s">
        <v>191</v>
      </c>
      <c r="D142" s="6">
        <v>1</v>
      </c>
      <c r="E142" s="29">
        <v>9.5000000000000001E-2</v>
      </c>
      <c r="F142" s="7">
        <f>B142*E142</f>
        <v>6.5265000000000004</v>
      </c>
      <c r="G142" s="8">
        <f t="shared" ref="G142:G143" si="9">D142*F142</f>
        <v>6.5265000000000004</v>
      </c>
    </row>
    <row r="143" spans="1:7" ht="14.45" customHeight="1" x14ac:dyDescent="0.2">
      <c r="A143" s="523"/>
      <c r="B143" s="416"/>
      <c r="C143" s="42" t="s">
        <v>220</v>
      </c>
      <c r="D143" s="12">
        <v>34</v>
      </c>
      <c r="E143" s="121">
        <v>0.04</v>
      </c>
      <c r="F143" s="16">
        <f>B142*E143</f>
        <v>2.7480000000000002</v>
      </c>
      <c r="G143" s="13">
        <f t="shared" si="9"/>
        <v>93.432000000000002</v>
      </c>
    </row>
    <row r="144" spans="1:7" ht="14.45" customHeight="1" x14ac:dyDescent="0.2">
      <c r="A144" s="380" t="s">
        <v>206</v>
      </c>
      <c r="B144" s="415">
        <v>315.60000000000002</v>
      </c>
      <c r="C144" s="59" t="s">
        <v>191</v>
      </c>
      <c r="D144" s="6">
        <v>1</v>
      </c>
      <c r="E144" s="29">
        <v>9.5000000000000001E-2</v>
      </c>
      <c r="F144" s="7">
        <f>B144*E144</f>
        <v>29.982000000000003</v>
      </c>
      <c r="G144" s="8">
        <f t="shared" ref="G144:G145" si="10">D144*F144</f>
        <v>29.982000000000003</v>
      </c>
    </row>
    <row r="145" spans="1:8" ht="14.45" customHeight="1" x14ac:dyDescent="0.2">
      <c r="A145" s="381"/>
      <c r="B145" s="416"/>
      <c r="C145" s="42" t="s">
        <v>220</v>
      </c>
      <c r="D145" s="12">
        <v>34</v>
      </c>
      <c r="E145" s="121">
        <v>0.04</v>
      </c>
      <c r="F145" s="16">
        <f>B144*E145</f>
        <v>12.624000000000001</v>
      </c>
      <c r="G145" s="13">
        <f t="shared" si="10"/>
        <v>429.21600000000001</v>
      </c>
    </row>
    <row r="146" spans="1:8" ht="15.6" customHeight="1" x14ac:dyDescent="0.2">
      <c r="A146" s="380" t="s">
        <v>16</v>
      </c>
      <c r="B146" s="415">
        <v>888</v>
      </c>
      <c r="C146" s="59" t="s">
        <v>191</v>
      </c>
      <c r="D146" s="6">
        <v>1</v>
      </c>
      <c r="E146" s="29">
        <v>9.5000000000000001E-2</v>
      </c>
      <c r="F146" s="7">
        <f>B146*E146</f>
        <v>84.36</v>
      </c>
      <c r="G146" s="8">
        <f>D146*F146</f>
        <v>84.36</v>
      </c>
    </row>
    <row r="147" spans="1:8" ht="17.25" customHeight="1" x14ac:dyDescent="0.2">
      <c r="A147" s="428"/>
      <c r="B147" s="427"/>
      <c r="C147" s="42" t="s">
        <v>220</v>
      </c>
      <c r="D147" s="9">
        <v>34</v>
      </c>
      <c r="E147" s="29">
        <v>0.04</v>
      </c>
      <c r="F147" s="10">
        <f>B146*E147</f>
        <v>35.520000000000003</v>
      </c>
      <c r="G147" s="11">
        <f>D147*F147</f>
        <v>1207.68</v>
      </c>
    </row>
    <row r="148" spans="1:8" ht="15.6" customHeight="1" x14ac:dyDescent="0.2">
      <c r="A148" s="128" t="s">
        <v>0</v>
      </c>
      <c r="B148" s="15">
        <f>SUM(B126:B147)</f>
        <v>5010.83</v>
      </c>
      <c r="C148" s="1"/>
      <c r="D148" s="14"/>
      <c r="E148" s="14"/>
      <c r="F148" s="14"/>
      <c r="G148" s="38">
        <f>SUM(G126:G147)</f>
        <v>7290.7576499999996</v>
      </c>
    </row>
    <row r="149" spans="1:8" ht="17.25" customHeight="1" thickBot="1" x14ac:dyDescent="0.25">
      <c r="A149" s="129"/>
      <c r="B149" s="20"/>
      <c r="D149" s="21"/>
      <c r="E149" s="21"/>
      <c r="F149" s="21"/>
      <c r="G149" s="40"/>
      <c r="H149" s="226"/>
    </row>
    <row r="150" spans="1:8" ht="14.25" customHeight="1" thickBot="1" x14ac:dyDescent="0.25">
      <c r="A150" s="424" t="s">
        <v>133</v>
      </c>
      <c r="B150" s="425"/>
      <c r="C150" s="425"/>
      <c r="D150" s="425"/>
      <c r="E150" s="425"/>
      <c r="F150" s="425"/>
      <c r="G150" s="426"/>
    </row>
    <row r="151" spans="1:8" ht="14.25" customHeight="1" x14ac:dyDescent="0.2">
      <c r="A151" s="524" t="s">
        <v>267</v>
      </c>
      <c r="B151" s="525">
        <v>4644.8</v>
      </c>
      <c r="C151" s="158" t="s">
        <v>191</v>
      </c>
      <c r="D151" s="159">
        <v>1</v>
      </c>
      <c r="E151" s="29">
        <v>9.5000000000000001E-2</v>
      </c>
      <c r="F151" s="160">
        <f>B151*E151</f>
        <v>441.25600000000003</v>
      </c>
      <c r="G151" s="161">
        <f t="shared" ref="G151:G152" si="11">D151*F151</f>
        <v>441.25600000000003</v>
      </c>
    </row>
    <row r="152" spans="1:8" ht="15.6" customHeight="1" x14ac:dyDescent="0.2">
      <c r="A152" s="381"/>
      <c r="B152" s="416"/>
      <c r="C152" s="42" t="s">
        <v>292</v>
      </c>
      <c r="D152" s="68">
        <v>15</v>
      </c>
      <c r="E152" s="88">
        <v>4.4999999999999998E-2</v>
      </c>
      <c r="F152" s="89">
        <f>B151*E152</f>
        <v>209.01599999999999</v>
      </c>
      <c r="G152" s="145">
        <f t="shared" si="11"/>
        <v>3135.24</v>
      </c>
    </row>
    <row r="153" spans="1:8" ht="18" customHeight="1" x14ac:dyDescent="0.2">
      <c r="A153" s="418" t="s">
        <v>321</v>
      </c>
      <c r="B153" s="419">
        <v>193</v>
      </c>
      <c r="C153" s="150" t="s">
        <v>191</v>
      </c>
      <c r="D153" s="212">
        <v>1</v>
      </c>
      <c r="E153" s="231">
        <v>9.5000000000000001E-2</v>
      </c>
      <c r="F153" s="214">
        <f t="shared" ref="F153" si="12">B153*E153</f>
        <v>18.335000000000001</v>
      </c>
      <c r="G153" s="215">
        <f t="shared" ref="G153:G156" si="13">D153*F153</f>
        <v>18.335000000000001</v>
      </c>
    </row>
    <row r="154" spans="1:8" ht="15.6" customHeight="1" x14ac:dyDescent="0.2">
      <c r="A154" s="414"/>
      <c r="B154" s="419"/>
      <c r="C154" s="150" t="s">
        <v>293</v>
      </c>
      <c r="D154" s="217">
        <v>15</v>
      </c>
      <c r="E154" s="218">
        <v>4.4999999999999998E-2</v>
      </c>
      <c r="F154" s="232">
        <f>B153*E154</f>
        <v>8.6850000000000005</v>
      </c>
      <c r="G154" s="232">
        <f t="shared" si="13"/>
        <v>130.27500000000001</v>
      </c>
    </row>
    <row r="155" spans="1:8" ht="15.6" customHeight="1" x14ac:dyDescent="0.2">
      <c r="A155" s="428" t="s">
        <v>241</v>
      </c>
      <c r="B155" s="427">
        <v>550</v>
      </c>
      <c r="C155" s="99" t="s">
        <v>191</v>
      </c>
      <c r="D155" s="22">
        <v>1</v>
      </c>
      <c r="E155" s="29">
        <v>9.5000000000000001E-2</v>
      </c>
      <c r="F155" s="110">
        <f>B155*E155</f>
        <v>52.25</v>
      </c>
      <c r="G155" s="111">
        <f t="shared" si="13"/>
        <v>52.25</v>
      </c>
    </row>
    <row r="156" spans="1:8" ht="20.25" customHeight="1" x14ac:dyDescent="0.2">
      <c r="A156" s="381"/>
      <c r="B156" s="416"/>
      <c r="C156" s="42" t="s">
        <v>292</v>
      </c>
      <c r="D156" s="68">
        <v>15</v>
      </c>
      <c r="E156" s="88">
        <v>4.4999999999999998E-2</v>
      </c>
      <c r="F156" s="89">
        <f>B155*E156</f>
        <v>24.75</v>
      </c>
      <c r="G156" s="145">
        <f t="shared" si="13"/>
        <v>371.25</v>
      </c>
    </row>
    <row r="157" spans="1:8" ht="20.25" customHeight="1" x14ac:dyDescent="0.2">
      <c r="A157" s="380" t="s">
        <v>160</v>
      </c>
      <c r="B157" s="415">
        <v>500</v>
      </c>
      <c r="C157" s="99" t="s">
        <v>191</v>
      </c>
      <c r="D157" s="22">
        <v>1</v>
      </c>
      <c r="E157" s="29">
        <v>9.5000000000000001E-2</v>
      </c>
      <c r="F157" s="110">
        <f>B157*E157</f>
        <v>47.5</v>
      </c>
      <c r="G157" s="111">
        <f t="shared" ref="G157:G160" si="14">D157*F157</f>
        <v>47.5</v>
      </c>
    </row>
    <row r="158" spans="1:8" ht="19.5" customHeight="1" x14ac:dyDescent="0.2">
      <c r="A158" s="381"/>
      <c r="B158" s="416"/>
      <c r="C158" s="42" t="s">
        <v>292</v>
      </c>
      <c r="D158" s="68">
        <v>15</v>
      </c>
      <c r="E158" s="88">
        <v>4.4999999999999998E-2</v>
      </c>
      <c r="F158" s="89">
        <f>B157*E158</f>
        <v>22.5</v>
      </c>
      <c r="G158" s="145">
        <f t="shared" si="14"/>
        <v>337.5</v>
      </c>
    </row>
    <row r="159" spans="1:8" ht="16.5" customHeight="1" x14ac:dyDescent="0.2">
      <c r="A159" s="413" t="s">
        <v>320</v>
      </c>
      <c r="B159" s="531">
        <v>223</v>
      </c>
      <c r="C159" s="211" t="s">
        <v>191</v>
      </c>
      <c r="D159" s="212">
        <v>1</v>
      </c>
      <c r="E159" s="213">
        <v>9.5000000000000001E-2</v>
      </c>
      <c r="F159" s="214">
        <f>B159*E159</f>
        <v>21.184999999999999</v>
      </c>
      <c r="G159" s="215">
        <f t="shared" si="14"/>
        <v>21.184999999999999</v>
      </c>
    </row>
    <row r="160" spans="1:8" ht="15.75" customHeight="1" x14ac:dyDescent="0.2">
      <c r="A160" s="414"/>
      <c r="B160" s="527"/>
      <c r="C160" s="150" t="s">
        <v>292</v>
      </c>
      <c r="D160" s="217">
        <v>15</v>
      </c>
      <c r="E160" s="218">
        <v>4.4999999999999998E-2</v>
      </c>
      <c r="F160" s="219">
        <f>B159*E160</f>
        <v>10.035</v>
      </c>
      <c r="G160" s="216">
        <f t="shared" si="14"/>
        <v>150.52500000000001</v>
      </c>
    </row>
    <row r="161" spans="1:8" ht="15" customHeight="1" x14ac:dyDescent="0.2">
      <c r="A161" s="380" t="s">
        <v>221</v>
      </c>
      <c r="B161" s="427">
        <v>2734</v>
      </c>
      <c r="C161" s="99" t="s">
        <v>191</v>
      </c>
      <c r="D161" s="22">
        <v>1</v>
      </c>
      <c r="E161" s="29">
        <v>9.5000000000000001E-2</v>
      </c>
      <c r="F161" s="110">
        <f>B161*E161</f>
        <v>259.73</v>
      </c>
      <c r="G161" s="111">
        <f t="shared" ref="G161:G162" si="15">D161*F161</f>
        <v>259.73</v>
      </c>
    </row>
    <row r="162" spans="1:8" ht="15.75" customHeight="1" x14ac:dyDescent="0.2">
      <c r="A162" s="381"/>
      <c r="B162" s="416"/>
      <c r="C162" s="42" t="s">
        <v>292</v>
      </c>
      <c r="D162" s="68">
        <v>15</v>
      </c>
      <c r="E162" s="88">
        <v>4.4999999999999998E-2</v>
      </c>
      <c r="F162" s="89">
        <f>B161*E162</f>
        <v>123.03</v>
      </c>
      <c r="G162" s="145">
        <f t="shared" si="15"/>
        <v>1845.45</v>
      </c>
    </row>
    <row r="163" spans="1:8" ht="16.149999999999999" customHeight="1" x14ac:dyDescent="0.2">
      <c r="A163" s="380" t="s">
        <v>283</v>
      </c>
      <c r="B163" s="395">
        <v>1584</v>
      </c>
      <c r="C163" s="59" t="s">
        <v>191</v>
      </c>
      <c r="D163" s="23">
        <v>1</v>
      </c>
      <c r="E163" s="29">
        <v>9.5000000000000001E-2</v>
      </c>
      <c r="F163" s="86">
        <f>B163*E163</f>
        <v>150.47999999999999</v>
      </c>
      <c r="G163" s="87">
        <f t="shared" ref="G163:G164" si="16">D163*F163</f>
        <v>150.47999999999999</v>
      </c>
    </row>
    <row r="164" spans="1:8" ht="15" customHeight="1" x14ac:dyDescent="0.2">
      <c r="A164" s="381"/>
      <c r="B164" s="396"/>
      <c r="C164" s="42" t="s">
        <v>293</v>
      </c>
      <c r="D164" s="68">
        <v>15</v>
      </c>
      <c r="E164" s="88">
        <v>4.4999999999999998E-2</v>
      </c>
      <c r="F164" s="89">
        <f>B163*E164</f>
        <v>71.28</v>
      </c>
      <c r="G164" s="145">
        <f t="shared" si="16"/>
        <v>1069.2</v>
      </c>
    </row>
    <row r="165" spans="1:8" ht="16.899999999999999" customHeight="1" x14ac:dyDescent="0.2">
      <c r="A165" s="126" t="s">
        <v>0</v>
      </c>
      <c r="B165" s="15">
        <f>SUM(B151:B164)</f>
        <v>10428.799999999999</v>
      </c>
      <c r="C165" s="1"/>
      <c r="D165" s="14"/>
      <c r="E165" s="14"/>
      <c r="F165" s="14"/>
      <c r="G165" s="38">
        <f>SUM(G151:G164)</f>
        <v>8030.1759999999995</v>
      </c>
    </row>
    <row r="166" spans="1:8" ht="13.5" customHeight="1" thickBot="1" x14ac:dyDescent="0.25">
      <c r="A166" s="127"/>
      <c r="B166" s="20"/>
      <c r="D166" s="21"/>
      <c r="E166" s="21"/>
      <c r="F166" s="21"/>
      <c r="G166" s="20"/>
      <c r="H166" s="225"/>
    </row>
    <row r="167" spans="1:8" ht="17.25" customHeight="1" thickBot="1" x14ac:dyDescent="0.25">
      <c r="A167" s="424" t="s">
        <v>134</v>
      </c>
      <c r="B167" s="425"/>
      <c r="C167" s="425"/>
      <c r="D167" s="425"/>
      <c r="E167" s="425"/>
      <c r="F167" s="425"/>
      <c r="G167" s="426"/>
    </row>
    <row r="168" spans="1:8" ht="15" customHeight="1" x14ac:dyDescent="0.2">
      <c r="A168" s="428" t="s">
        <v>183</v>
      </c>
      <c r="B168" s="427">
        <v>208</v>
      </c>
      <c r="C168" s="99" t="s">
        <v>191</v>
      </c>
      <c r="D168" s="9">
        <v>1</v>
      </c>
      <c r="E168" s="29">
        <v>9.5000000000000001E-2</v>
      </c>
      <c r="F168" s="10">
        <f>B168*E168</f>
        <v>19.760000000000002</v>
      </c>
      <c r="G168" s="84">
        <f t="shared" ref="G168:G173" si="17">D168*F168</f>
        <v>19.760000000000002</v>
      </c>
    </row>
    <row r="169" spans="1:8" ht="16.149999999999999" customHeight="1" x14ac:dyDescent="0.2">
      <c r="A169" s="381"/>
      <c r="B169" s="416"/>
      <c r="C169" s="42" t="s">
        <v>218</v>
      </c>
      <c r="D169" s="12">
        <v>8</v>
      </c>
      <c r="E169" s="88">
        <v>4.4999999999999998E-2</v>
      </c>
      <c r="F169" s="16">
        <f>B168*E169</f>
        <v>9.36</v>
      </c>
      <c r="G169" s="13">
        <f t="shared" si="17"/>
        <v>74.88</v>
      </c>
    </row>
    <row r="170" spans="1:8" ht="18" customHeight="1" x14ac:dyDescent="0.2">
      <c r="A170" s="380" t="s">
        <v>185</v>
      </c>
      <c r="B170" s="415">
        <v>1032</v>
      </c>
      <c r="C170" s="59" t="s">
        <v>191</v>
      </c>
      <c r="D170" s="6">
        <v>1</v>
      </c>
      <c r="E170" s="29">
        <v>9.5000000000000001E-2</v>
      </c>
      <c r="F170" s="7">
        <f>B170*E170</f>
        <v>98.04</v>
      </c>
      <c r="G170" s="8">
        <f t="shared" si="17"/>
        <v>98.04</v>
      </c>
    </row>
    <row r="171" spans="1:8" ht="12.75" customHeight="1" x14ac:dyDescent="0.2">
      <c r="A171" s="381"/>
      <c r="B171" s="416"/>
      <c r="C171" s="42" t="s">
        <v>218</v>
      </c>
      <c r="D171" s="12">
        <v>8</v>
      </c>
      <c r="E171" s="88">
        <v>4.4999999999999998E-2</v>
      </c>
      <c r="F171" s="16">
        <f>B170*E171</f>
        <v>46.44</v>
      </c>
      <c r="G171" s="13">
        <f t="shared" si="17"/>
        <v>371.52</v>
      </c>
    </row>
    <row r="172" spans="1:8" ht="16.149999999999999" customHeight="1" x14ac:dyDescent="0.2">
      <c r="A172" s="380" t="s">
        <v>299</v>
      </c>
      <c r="B172" s="415">
        <v>1632</v>
      </c>
      <c r="C172" s="59" t="s">
        <v>191</v>
      </c>
      <c r="D172" s="6">
        <v>1</v>
      </c>
      <c r="E172" s="163">
        <v>9.5000000000000001E-2</v>
      </c>
      <c r="F172" s="7">
        <f>B172*E172</f>
        <v>155.04</v>
      </c>
      <c r="G172" s="112">
        <f t="shared" si="17"/>
        <v>155.04</v>
      </c>
    </row>
    <row r="173" spans="1:8" ht="19.5" customHeight="1" x14ac:dyDescent="0.2">
      <c r="A173" s="381"/>
      <c r="B173" s="416"/>
      <c r="C173" s="42" t="s">
        <v>218</v>
      </c>
      <c r="D173" s="12">
        <v>8</v>
      </c>
      <c r="E173" s="88">
        <v>4.4999999999999998E-2</v>
      </c>
      <c r="F173" s="16">
        <f>B172*E173</f>
        <v>73.44</v>
      </c>
      <c r="G173" s="13">
        <f t="shared" si="17"/>
        <v>587.52</v>
      </c>
    </row>
    <row r="174" spans="1:8" ht="16.149999999999999" customHeight="1" x14ac:dyDescent="0.2">
      <c r="A174" s="422" t="s">
        <v>222</v>
      </c>
      <c r="B174" s="415">
        <v>822</v>
      </c>
      <c r="C174" s="59" t="s">
        <v>191</v>
      </c>
      <c r="D174" s="6">
        <v>1</v>
      </c>
      <c r="E174" s="163">
        <v>9.5000000000000001E-2</v>
      </c>
      <c r="F174" s="7">
        <f>B174*E174</f>
        <v>78.09</v>
      </c>
      <c r="G174" s="8">
        <f>D174*F174</f>
        <v>78.09</v>
      </c>
    </row>
    <row r="175" spans="1:8" ht="20.25" customHeight="1" x14ac:dyDescent="0.2">
      <c r="A175" s="423"/>
      <c r="B175" s="416"/>
      <c r="C175" s="42" t="s">
        <v>218</v>
      </c>
      <c r="D175" s="12">
        <v>8</v>
      </c>
      <c r="E175" s="88">
        <v>4.4999999999999998E-2</v>
      </c>
      <c r="F175" s="16">
        <f>B174*E175</f>
        <v>36.99</v>
      </c>
      <c r="G175" s="13">
        <f>D175*F175</f>
        <v>295.92</v>
      </c>
    </row>
    <row r="176" spans="1:8" ht="15.75" customHeight="1" x14ac:dyDescent="0.2">
      <c r="A176" s="130" t="s">
        <v>0</v>
      </c>
      <c r="B176" s="37">
        <f>SUM(B168:B175)</f>
        <v>3694</v>
      </c>
      <c r="C176" s="1"/>
      <c r="D176" s="14"/>
      <c r="E176" s="14"/>
      <c r="F176" s="14"/>
      <c r="G176" s="38">
        <f>SUM(G168:G175)</f>
        <v>1680.77</v>
      </c>
    </row>
    <row r="177" spans="1:8" ht="16.149999999999999" customHeight="1" x14ac:dyDescent="0.2">
      <c r="A177" s="383" t="s">
        <v>132</v>
      </c>
      <c r="B177" s="384"/>
      <c r="C177" s="384"/>
      <c r="D177" s="14"/>
      <c r="E177" s="14"/>
      <c r="F177" s="14"/>
      <c r="G177" s="38">
        <f>SUM(G88+G123+G148+G165+G176)</f>
        <v>73867.785200000013</v>
      </c>
      <c r="H177" s="225"/>
    </row>
    <row r="178" spans="1:8" ht="16.149999999999999" customHeight="1" x14ac:dyDescent="0.2">
      <c r="A178" s="170"/>
      <c r="B178" s="39"/>
      <c r="C178" s="39"/>
      <c r="D178" s="21"/>
      <c r="E178" s="21"/>
      <c r="F178" s="21"/>
      <c r="G178" s="40"/>
      <c r="H178" s="220"/>
    </row>
    <row r="179" spans="1:8" ht="30" customHeight="1" x14ac:dyDescent="0.2">
      <c r="A179" s="382" t="s">
        <v>300</v>
      </c>
      <c r="B179" s="382"/>
      <c r="C179" s="382"/>
      <c r="D179" s="382"/>
      <c r="E179" s="382"/>
      <c r="F179" s="382"/>
      <c r="G179" s="382"/>
    </row>
    <row r="180" spans="1:8" ht="7.5" customHeight="1" x14ac:dyDescent="0.2"/>
    <row r="181" spans="1:8" ht="19.5" customHeight="1" x14ac:dyDescent="0.25">
      <c r="A181" s="357" t="s">
        <v>23</v>
      </c>
      <c r="B181" s="357"/>
      <c r="C181" s="357"/>
      <c r="D181" s="357"/>
      <c r="E181" s="357"/>
      <c r="F181" s="357"/>
      <c r="G181" s="357"/>
    </row>
    <row r="182" spans="1:8" ht="12" customHeight="1" x14ac:dyDescent="0.2">
      <c r="A182" s="124"/>
    </row>
    <row r="183" spans="1:8" ht="17.45" customHeight="1" x14ac:dyDescent="0.2">
      <c r="A183" s="394" t="s">
        <v>350</v>
      </c>
      <c r="B183" s="394"/>
      <c r="C183" s="394"/>
      <c r="D183" s="394"/>
      <c r="E183" s="394"/>
      <c r="F183" s="394"/>
      <c r="G183" s="394"/>
    </row>
    <row r="184" spans="1:8" ht="15" customHeight="1" x14ac:dyDescent="0.2">
      <c r="A184" s="394" t="s">
        <v>351</v>
      </c>
      <c r="B184" s="394"/>
      <c r="C184" s="394"/>
      <c r="D184" s="394"/>
      <c r="E184" s="394"/>
      <c r="F184" s="394"/>
      <c r="G184" s="394"/>
    </row>
    <row r="185" spans="1:8" ht="6.75" customHeight="1" x14ac:dyDescent="0.2"/>
    <row r="186" spans="1:8" ht="16.5" customHeight="1" x14ac:dyDescent="0.2">
      <c r="A186" s="398" t="s">
        <v>1</v>
      </c>
      <c r="B186" s="4" t="s">
        <v>26</v>
      </c>
      <c r="C186" s="4" t="s">
        <v>30</v>
      </c>
      <c r="D186" s="2" t="s">
        <v>29</v>
      </c>
      <c r="E186" s="4" t="s">
        <v>144</v>
      </c>
      <c r="F186" s="4" t="s">
        <v>32</v>
      </c>
      <c r="G186" s="4" t="s">
        <v>0</v>
      </c>
    </row>
    <row r="187" spans="1:8" ht="12" customHeight="1" x14ac:dyDescent="0.2">
      <c r="A187" s="399"/>
      <c r="B187" s="5" t="s">
        <v>27</v>
      </c>
      <c r="C187" s="5" t="s">
        <v>25</v>
      </c>
      <c r="D187" s="3" t="s">
        <v>28</v>
      </c>
      <c r="E187" s="5" t="s">
        <v>31</v>
      </c>
      <c r="F187" s="5" t="s">
        <v>33</v>
      </c>
      <c r="G187" s="5" t="s">
        <v>7</v>
      </c>
    </row>
    <row r="188" spans="1:8" ht="28.5" customHeight="1" x14ac:dyDescent="0.2">
      <c r="A188" s="140" t="s">
        <v>153</v>
      </c>
      <c r="B188" s="59" t="s">
        <v>215</v>
      </c>
      <c r="C188" s="23">
        <v>25</v>
      </c>
      <c r="D188" s="60">
        <v>7646</v>
      </c>
      <c r="E188" s="314">
        <v>0.06</v>
      </c>
      <c r="F188" s="61">
        <f t="shared" ref="F188:F191" si="18">D188*E188</f>
        <v>458.76</v>
      </c>
      <c r="G188" s="60">
        <f t="shared" ref="G188:G191" si="19">C188*F188</f>
        <v>11469</v>
      </c>
    </row>
    <row r="189" spans="1:8" ht="24" customHeight="1" x14ac:dyDescent="0.2">
      <c r="A189" s="233" t="s">
        <v>346</v>
      </c>
      <c r="B189" s="59" t="s">
        <v>34</v>
      </c>
      <c r="C189" s="23">
        <v>25</v>
      </c>
      <c r="D189" s="227">
        <v>4780</v>
      </c>
      <c r="E189" s="314">
        <v>0.06</v>
      </c>
      <c r="F189" s="61">
        <f t="shared" si="18"/>
        <v>286.8</v>
      </c>
      <c r="G189" s="60">
        <f t="shared" si="19"/>
        <v>7170</v>
      </c>
    </row>
    <row r="190" spans="1:8" ht="28.5" customHeight="1" x14ac:dyDescent="0.2">
      <c r="A190" s="140" t="s">
        <v>36</v>
      </c>
      <c r="B190" s="59" t="s">
        <v>34</v>
      </c>
      <c r="C190" s="23">
        <v>25</v>
      </c>
      <c r="D190" s="60">
        <v>3065</v>
      </c>
      <c r="E190" s="314">
        <v>0.06</v>
      </c>
      <c r="F190" s="61">
        <f t="shared" si="18"/>
        <v>183.9</v>
      </c>
      <c r="G190" s="60">
        <f t="shared" si="19"/>
        <v>4597.5</v>
      </c>
    </row>
    <row r="191" spans="1:8" ht="31.5" customHeight="1" x14ac:dyDescent="0.2">
      <c r="A191" s="140" t="s">
        <v>146</v>
      </c>
      <c r="B191" s="59" t="s">
        <v>216</v>
      </c>
      <c r="C191" s="23">
        <v>19</v>
      </c>
      <c r="D191" s="60">
        <v>5885.9</v>
      </c>
      <c r="E191" s="314">
        <v>0.06</v>
      </c>
      <c r="F191" s="61">
        <f t="shared" si="18"/>
        <v>353.15399999999994</v>
      </c>
      <c r="G191" s="60">
        <f t="shared" si="19"/>
        <v>6709.9259999999986</v>
      </c>
    </row>
    <row r="192" spans="1:8" ht="19.5" customHeight="1" x14ac:dyDescent="0.2">
      <c r="A192" s="140" t="s">
        <v>37</v>
      </c>
      <c r="B192" s="59" t="s">
        <v>217</v>
      </c>
      <c r="C192" s="23">
        <v>14</v>
      </c>
      <c r="D192" s="60">
        <v>397.15</v>
      </c>
      <c r="E192" s="314">
        <v>0.06</v>
      </c>
      <c r="F192" s="61">
        <f t="shared" ref="F192:F193" si="20">D192*E192</f>
        <v>23.828999999999997</v>
      </c>
      <c r="G192" s="60">
        <f t="shared" ref="G192:G193" si="21">C192*F192</f>
        <v>333.60599999999994</v>
      </c>
    </row>
    <row r="193" spans="1:7" ht="27" customHeight="1" x14ac:dyDescent="0.2">
      <c r="A193" s="140" t="s">
        <v>14</v>
      </c>
      <c r="B193" s="59" t="s">
        <v>34</v>
      </c>
      <c r="C193" s="23">
        <v>14</v>
      </c>
      <c r="D193" s="60">
        <v>584</v>
      </c>
      <c r="E193" s="314">
        <v>0.06</v>
      </c>
      <c r="F193" s="61">
        <f t="shared" si="20"/>
        <v>35.04</v>
      </c>
      <c r="G193" s="60">
        <f t="shared" si="21"/>
        <v>490.56</v>
      </c>
    </row>
    <row r="194" spans="1:7" ht="24.75" customHeight="1" x14ac:dyDescent="0.2">
      <c r="A194" s="140" t="s">
        <v>35</v>
      </c>
      <c r="B194" s="59" t="s">
        <v>34</v>
      </c>
      <c r="C194" s="23">
        <v>14</v>
      </c>
      <c r="D194" s="60">
        <v>3213.75</v>
      </c>
      <c r="E194" s="314">
        <v>0.06</v>
      </c>
      <c r="F194" s="61">
        <f t="shared" ref="F194:F200" si="22">D194*E194</f>
        <v>192.82499999999999</v>
      </c>
      <c r="G194" s="60">
        <f t="shared" ref="G194:G200" si="23">C194*F194</f>
        <v>2699.5499999999997</v>
      </c>
    </row>
    <row r="195" spans="1:7" ht="28.5" customHeight="1" x14ac:dyDescent="0.2">
      <c r="A195" s="140" t="s">
        <v>270</v>
      </c>
      <c r="B195" s="59" t="s">
        <v>34</v>
      </c>
      <c r="C195" s="23">
        <v>14</v>
      </c>
      <c r="D195" s="60">
        <v>4920</v>
      </c>
      <c r="E195" s="314">
        <v>0.06</v>
      </c>
      <c r="F195" s="61">
        <f t="shared" si="22"/>
        <v>295.2</v>
      </c>
      <c r="G195" s="60">
        <f t="shared" si="23"/>
        <v>4132.8</v>
      </c>
    </row>
    <row r="196" spans="1:7" ht="27" customHeight="1" x14ac:dyDescent="0.2">
      <c r="A196" s="233" t="s">
        <v>329</v>
      </c>
      <c r="B196" s="234" t="s">
        <v>34</v>
      </c>
      <c r="C196" s="235">
        <v>14</v>
      </c>
      <c r="D196" s="236">
        <v>515</v>
      </c>
      <c r="E196" s="349">
        <v>0.06</v>
      </c>
      <c r="F196" s="237">
        <f t="shared" si="22"/>
        <v>30.9</v>
      </c>
      <c r="G196" s="236">
        <f t="shared" si="23"/>
        <v>432.59999999999997</v>
      </c>
    </row>
    <row r="197" spans="1:7" ht="27" customHeight="1" x14ac:dyDescent="0.2">
      <c r="A197" s="233" t="s">
        <v>344</v>
      </c>
      <c r="B197" s="234" t="s">
        <v>34</v>
      </c>
      <c r="C197" s="235">
        <v>14</v>
      </c>
      <c r="D197" s="236">
        <v>385</v>
      </c>
      <c r="E197" s="349">
        <v>0.06</v>
      </c>
      <c r="F197" s="237">
        <f t="shared" si="22"/>
        <v>23.099999999999998</v>
      </c>
      <c r="G197" s="236">
        <f t="shared" si="23"/>
        <v>323.39999999999998</v>
      </c>
    </row>
    <row r="198" spans="1:7" ht="27" customHeight="1" x14ac:dyDescent="0.2">
      <c r="A198" s="140" t="s">
        <v>271</v>
      </c>
      <c r="B198" s="59" t="s">
        <v>34</v>
      </c>
      <c r="C198" s="23">
        <v>14</v>
      </c>
      <c r="D198" s="60">
        <v>2641</v>
      </c>
      <c r="E198" s="314">
        <v>0.06</v>
      </c>
      <c r="F198" s="61">
        <f t="shared" si="22"/>
        <v>158.46</v>
      </c>
      <c r="G198" s="60">
        <f t="shared" si="23"/>
        <v>2218.44</v>
      </c>
    </row>
    <row r="199" spans="1:7" ht="20.25" customHeight="1" x14ac:dyDescent="0.2">
      <c r="A199" s="141" t="s">
        <v>130</v>
      </c>
      <c r="B199" s="59" t="s">
        <v>34</v>
      </c>
      <c r="C199" s="23">
        <v>14</v>
      </c>
      <c r="D199" s="60">
        <v>2966</v>
      </c>
      <c r="E199" s="314">
        <v>0.06</v>
      </c>
      <c r="F199" s="61">
        <f t="shared" si="22"/>
        <v>177.95999999999998</v>
      </c>
      <c r="G199" s="60">
        <f t="shared" si="23"/>
        <v>2491.4399999999996</v>
      </c>
    </row>
    <row r="200" spans="1:7" ht="20.25" customHeight="1" x14ac:dyDescent="0.2">
      <c r="A200" s="142" t="s">
        <v>38</v>
      </c>
      <c r="B200" s="59" t="s">
        <v>34</v>
      </c>
      <c r="C200" s="23">
        <v>14</v>
      </c>
      <c r="D200" s="73">
        <v>910</v>
      </c>
      <c r="E200" s="314">
        <v>0.06</v>
      </c>
      <c r="F200" s="61">
        <f t="shared" si="22"/>
        <v>54.6</v>
      </c>
      <c r="G200" s="60">
        <f t="shared" si="23"/>
        <v>764.4</v>
      </c>
    </row>
    <row r="201" spans="1:7" ht="20.45" customHeight="1" x14ac:dyDescent="0.2">
      <c r="A201" s="141" t="s">
        <v>40</v>
      </c>
      <c r="B201" s="4" t="s">
        <v>218</v>
      </c>
      <c r="C201" s="64">
        <v>9</v>
      </c>
      <c r="D201" s="62">
        <v>2000</v>
      </c>
      <c r="E201" s="314">
        <v>0.06</v>
      </c>
      <c r="F201" s="63">
        <f t="shared" ref="F201:F215" si="24">D201*E201</f>
        <v>120</v>
      </c>
      <c r="G201" s="62">
        <f t="shared" ref="G201:G215" si="25">C201*F201</f>
        <v>1080</v>
      </c>
    </row>
    <row r="202" spans="1:7" ht="51" customHeight="1" x14ac:dyDescent="0.2">
      <c r="A202" s="276" t="s">
        <v>355</v>
      </c>
      <c r="B202" s="277" t="s">
        <v>34</v>
      </c>
      <c r="C202" s="278">
        <v>9</v>
      </c>
      <c r="D202" s="279">
        <v>3287.5</v>
      </c>
      <c r="E202" s="350">
        <v>0.06</v>
      </c>
      <c r="F202" s="280">
        <f t="shared" si="24"/>
        <v>197.25</v>
      </c>
      <c r="G202" s="281">
        <f t="shared" si="25"/>
        <v>1775.25</v>
      </c>
    </row>
    <row r="203" spans="1:7" ht="25.5" customHeight="1" x14ac:dyDescent="0.2">
      <c r="A203" s="140" t="s">
        <v>385</v>
      </c>
      <c r="B203" s="4" t="s">
        <v>34</v>
      </c>
      <c r="C203" s="64">
        <v>9</v>
      </c>
      <c r="D203" s="60">
        <v>1262.3</v>
      </c>
      <c r="E203" s="314">
        <v>0.06</v>
      </c>
      <c r="F203" s="63">
        <f t="shared" si="24"/>
        <v>75.738</v>
      </c>
      <c r="G203" s="62">
        <f t="shared" si="25"/>
        <v>681.64200000000005</v>
      </c>
    </row>
    <row r="204" spans="1:7" ht="20.45" customHeight="1" x14ac:dyDescent="0.2">
      <c r="A204" s="142" t="s">
        <v>39</v>
      </c>
      <c r="B204" s="154" t="s">
        <v>34</v>
      </c>
      <c r="C204" s="153">
        <v>9</v>
      </c>
      <c r="D204" s="73">
        <v>384</v>
      </c>
      <c r="E204" s="314">
        <v>0.06</v>
      </c>
      <c r="F204" s="155">
        <f t="shared" si="24"/>
        <v>23.04</v>
      </c>
      <c r="G204" s="156">
        <f t="shared" si="25"/>
        <v>207.35999999999999</v>
      </c>
    </row>
    <row r="205" spans="1:7" ht="20.45" customHeight="1" x14ac:dyDescent="0.2">
      <c r="A205" s="282" t="s">
        <v>357</v>
      </c>
      <c r="B205" s="277" t="s">
        <v>34</v>
      </c>
      <c r="C205" s="278">
        <v>9</v>
      </c>
      <c r="D205" s="279">
        <v>300</v>
      </c>
      <c r="E205" s="350">
        <v>0.06</v>
      </c>
      <c r="F205" s="280">
        <f t="shared" si="24"/>
        <v>18</v>
      </c>
      <c r="G205" s="281">
        <f t="shared" si="25"/>
        <v>162</v>
      </c>
    </row>
    <row r="206" spans="1:7" ht="21.75" customHeight="1" x14ac:dyDescent="0.2">
      <c r="A206" s="142" t="s">
        <v>12</v>
      </c>
      <c r="B206" s="4" t="s">
        <v>34</v>
      </c>
      <c r="C206" s="64">
        <v>9</v>
      </c>
      <c r="D206" s="73">
        <v>5406</v>
      </c>
      <c r="E206" s="314">
        <v>0.06</v>
      </c>
      <c r="F206" s="63">
        <f t="shared" ref="F206:F208" si="26">D206*E206</f>
        <v>324.36</v>
      </c>
      <c r="G206" s="62">
        <f t="shared" ref="G206:G208" si="27">C206*F206</f>
        <v>2919.2400000000002</v>
      </c>
    </row>
    <row r="207" spans="1:7" ht="21.75" customHeight="1" x14ac:dyDescent="0.2">
      <c r="A207" s="142" t="s">
        <v>122</v>
      </c>
      <c r="B207" s="4" t="s">
        <v>34</v>
      </c>
      <c r="C207" s="64">
        <v>9</v>
      </c>
      <c r="D207" s="73">
        <v>2085.96</v>
      </c>
      <c r="E207" s="314">
        <v>0.06</v>
      </c>
      <c r="F207" s="63">
        <f t="shared" si="26"/>
        <v>125.1576</v>
      </c>
      <c r="G207" s="62">
        <f t="shared" si="27"/>
        <v>1126.4184</v>
      </c>
    </row>
    <row r="208" spans="1:7" ht="26.25" customHeight="1" x14ac:dyDescent="0.2">
      <c r="A208" s="140" t="s">
        <v>180</v>
      </c>
      <c r="B208" s="4" t="s">
        <v>34</v>
      </c>
      <c r="C208" s="64">
        <v>9</v>
      </c>
      <c r="D208" s="62">
        <v>1100</v>
      </c>
      <c r="E208" s="314">
        <v>0.06</v>
      </c>
      <c r="F208" s="63">
        <f t="shared" si="26"/>
        <v>66</v>
      </c>
      <c r="G208" s="62">
        <f t="shared" si="27"/>
        <v>594</v>
      </c>
    </row>
    <row r="209" spans="1:8" ht="20.25" customHeight="1" x14ac:dyDescent="0.2">
      <c r="A209" s="142" t="s">
        <v>158</v>
      </c>
      <c r="B209" s="154" t="s">
        <v>34</v>
      </c>
      <c r="C209" s="153">
        <v>9</v>
      </c>
      <c r="D209" s="156">
        <v>1020</v>
      </c>
      <c r="E209" s="314">
        <v>0.06</v>
      </c>
      <c r="F209" s="155">
        <f>D209*E209</f>
        <v>61.199999999999996</v>
      </c>
      <c r="G209" s="156">
        <f>C209*F209</f>
        <v>550.79999999999995</v>
      </c>
    </row>
    <row r="210" spans="1:8" ht="31.5" customHeight="1" x14ac:dyDescent="0.2">
      <c r="A210" s="142" t="s">
        <v>124</v>
      </c>
      <c r="B210" s="154" t="s">
        <v>19</v>
      </c>
      <c r="C210" s="153">
        <v>9</v>
      </c>
      <c r="D210" s="156">
        <v>1100</v>
      </c>
      <c r="E210" s="314">
        <v>0.06</v>
      </c>
      <c r="F210" s="155">
        <f t="shared" si="24"/>
        <v>66</v>
      </c>
      <c r="G210" s="156">
        <f t="shared" si="25"/>
        <v>594</v>
      </c>
    </row>
    <row r="211" spans="1:8" ht="39" customHeight="1" x14ac:dyDescent="0.2">
      <c r="A211" s="142" t="s">
        <v>161</v>
      </c>
      <c r="B211" s="154" t="s">
        <v>34</v>
      </c>
      <c r="C211" s="153">
        <v>9</v>
      </c>
      <c r="D211" s="73">
        <v>902.1</v>
      </c>
      <c r="E211" s="314">
        <v>0.06</v>
      </c>
      <c r="F211" s="155">
        <f t="shared" si="24"/>
        <v>54.125999999999998</v>
      </c>
      <c r="G211" s="156">
        <f t="shared" si="25"/>
        <v>487.13399999999996</v>
      </c>
    </row>
    <row r="212" spans="1:8" ht="38.25" customHeight="1" x14ac:dyDescent="0.2">
      <c r="A212" s="142" t="s">
        <v>151</v>
      </c>
      <c r="B212" s="154" t="s">
        <v>34</v>
      </c>
      <c r="C212" s="153">
        <v>9</v>
      </c>
      <c r="D212" s="73">
        <v>2556</v>
      </c>
      <c r="E212" s="313">
        <v>0.06</v>
      </c>
      <c r="F212" s="155">
        <f t="shared" si="24"/>
        <v>153.35999999999999</v>
      </c>
      <c r="G212" s="156">
        <f t="shared" si="25"/>
        <v>1380.2399999999998</v>
      </c>
    </row>
    <row r="213" spans="1:8" ht="30" customHeight="1" x14ac:dyDescent="0.2">
      <c r="A213" s="140" t="s">
        <v>285</v>
      </c>
      <c r="B213" s="4" t="s">
        <v>34</v>
      </c>
      <c r="C213" s="64">
        <v>9</v>
      </c>
      <c r="D213" s="60">
        <v>6160</v>
      </c>
      <c r="E213" s="314">
        <v>0.06</v>
      </c>
      <c r="F213" s="63">
        <f t="shared" si="24"/>
        <v>369.59999999999997</v>
      </c>
      <c r="G213" s="62">
        <f t="shared" si="25"/>
        <v>3326.3999999999996</v>
      </c>
    </row>
    <row r="214" spans="1:8" ht="27.75" customHeight="1" x14ac:dyDescent="0.2">
      <c r="A214" s="172" t="s">
        <v>219</v>
      </c>
      <c r="B214" s="154" t="s">
        <v>34</v>
      </c>
      <c r="C214" s="153">
        <v>9</v>
      </c>
      <c r="D214" s="73">
        <v>10530</v>
      </c>
      <c r="E214" s="313">
        <v>0.06</v>
      </c>
      <c r="F214" s="155">
        <f t="shared" si="24"/>
        <v>631.79999999999995</v>
      </c>
      <c r="G214" s="156">
        <f t="shared" si="25"/>
        <v>5686.2</v>
      </c>
    </row>
    <row r="215" spans="1:8" ht="30" customHeight="1" x14ac:dyDescent="0.2">
      <c r="A215" s="142" t="s">
        <v>212</v>
      </c>
      <c r="B215" s="42" t="s">
        <v>34</v>
      </c>
      <c r="C215" s="162">
        <v>9</v>
      </c>
      <c r="D215" s="73">
        <v>10175</v>
      </c>
      <c r="E215" s="313">
        <v>0.06</v>
      </c>
      <c r="F215" s="165">
        <f t="shared" si="24"/>
        <v>610.5</v>
      </c>
      <c r="G215" s="73">
        <f t="shared" si="25"/>
        <v>5494.5</v>
      </c>
    </row>
    <row r="216" spans="1:8" ht="29.25" customHeight="1" x14ac:dyDescent="0.2">
      <c r="A216" s="142" t="s">
        <v>128</v>
      </c>
      <c r="B216" s="42" t="s">
        <v>34</v>
      </c>
      <c r="C216" s="162">
        <v>9</v>
      </c>
      <c r="D216" s="73">
        <v>9463</v>
      </c>
      <c r="E216" s="313">
        <v>0.06</v>
      </c>
      <c r="F216" s="165">
        <f>D216*E216</f>
        <v>567.78</v>
      </c>
      <c r="G216" s="73">
        <f>C216*F216</f>
        <v>5110.0199999999995</v>
      </c>
    </row>
    <row r="217" spans="1:8" ht="32.25" customHeight="1" x14ac:dyDescent="0.2">
      <c r="A217" s="140" t="s">
        <v>186</v>
      </c>
      <c r="B217" s="59" t="s">
        <v>34</v>
      </c>
      <c r="C217" s="23">
        <v>9</v>
      </c>
      <c r="D217" s="60">
        <v>600</v>
      </c>
      <c r="E217" s="314">
        <v>0.06</v>
      </c>
      <c r="F217" s="61">
        <f>D217*E217</f>
        <v>36</v>
      </c>
      <c r="G217" s="60">
        <f>C217*F217</f>
        <v>324</v>
      </c>
    </row>
    <row r="218" spans="1:8" ht="20.25" customHeight="1" x14ac:dyDescent="0.25">
      <c r="A218" s="176" t="s">
        <v>41</v>
      </c>
      <c r="B218" s="177"/>
      <c r="C218" s="178"/>
      <c r="D218" s="28"/>
      <c r="E218" s="348"/>
      <c r="F218" s="14"/>
      <c r="G218" s="175">
        <f>SUM(G188:G217)</f>
        <v>75332.426400000011</v>
      </c>
    </row>
    <row r="219" spans="1:8" ht="29.25" customHeight="1" x14ac:dyDescent="0.25">
      <c r="A219" s="392" t="s">
        <v>155</v>
      </c>
      <c r="B219" s="393"/>
      <c r="C219" s="393"/>
      <c r="D219" s="14"/>
      <c r="E219" s="14"/>
      <c r="F219" s="14"/>
      <c r="G219" s="57">
        <f>SUM(G177+G218)</f>
        <v>149200.21160000004</v>
      </c>
      <c r="H219" s="220"/>
    </row>
    <row r="220" spans="1:8" ht="39" customHeight="1" x14ac:dyDescent="0.25">
      <c r="A220" s="152"/>
      <c r="B220" s="152"/>
      <c r="C220" s="152"/>
      <c r="D220" s="21"/>
      <c r="E220" s="21"/>
      <c r="F220" s="21"/>
      <c r="G220" s="204"/>
      <c r="H220" s="220"/>
    </row>
    <row r="221" spans="1:8" ht="16.899999999999999" customHeight="1" x14ac:dyDescent="0.25">
      <c r="A221" s="357" t="s">
        <v>73</v>
      </c>
      <c r="B221" s="357"/>
      <c r="C221" s="357"/>
      <c r="D221" s="357"/>
      <c r="E221" s="357"/>
      <c r="F221" s="357"/>
      <c r="G221" s="357"/>
    </row>
    <row r="222" spans="1:8" ht="8.25" customHeight="1" x14ac:dyDescent="0.2">
      <c r="A222" s="124"/>
      <c r="B222" s="18"/>
      <c r="C222" s="18"/>
      <c r="D222" s="18"/>
      <c r="E222" s="18"/>
      <c r="F222" s="18"/>
      <c r="G222" s="18"/>
    </row>
    <row r="223" spans="1:8" ht="19.5" customHeight="1" x14ac:dyDescent="0.2">
      <c r="A223" s="391" t="s">
        <v>74</v>
      </c>
      <c r="B223" s="391"/>
      <c r="C223" s="391"/>
      <c r="D223" s="391"/>
      <c r="E223" s="391"/>
      <c r="F223" s="391"/>
      <c r="G223" s="391"/>
    </row>
    <row r="224" spans="1:8" ht="13.5" customHeight="1" x14ac:dyDescent="0.2">
      <c r="A224" s="391" t="s">
        <v>75</v>
      </c>
      <c r="B224" s="391"/>
      <c r="C224" s="391"/>
      <c r="D224" s="391"/>
      <c r="E224" s="391"/>
      <c r="F224" s="391"/>
      <c r="G224" s="391"/>
      <c r="H224" s="91"/>
    </row>
    <row r="225" spans="1:8" s="91" customFormat="1" ht="19.5" customHeight="1" x14ac:dyDescent="0.2">
      <c r="A225" s="379" t="s">
        <v>76</v>
      </c>
      <c r="B225" s="379"/>
      <c r="C225" s="379"/>
      <c r="D225" s="379"/>
      <c r="E225" s="379"/>
      <c r="F225" s="379"/>
      <c r="G225" s="379"/>
    </row>
    <row r="226" spans="1:8" s="91" customFormat="1" ht="15.75" customHeight="1" x14ac:dyDescent="0.2">
      <c r="A226" s="379" t="s">
        <v>77</v>
      </c>
      <c r="B226" s="379"/>
      <c r="C226" s="379"/>
      <c r="D226" s="379"/>
      <c r="E226" s="379"/>
      <c r="F226" s="379"/>
      <c r="G226" s="379"/>
    </row>
    <row r="227" spans="1:8" s="91" customFormat="1" ht="16.5" customHeight="1" x14ac:dyDescent="0.2">
      <c r="A227" s="379" t="s">
        <v>78</v>
      </c>
      <c r="B227" s="379"/>
      <c r="C227" s="379"/>
      <c r="D227" s="379"/>
      <c r="E227" s="379"/>
      <c r="F227" s="379"/>
      <c r="G227" s="379"/>
    </row>
    <row r="228" spans="1:8" s="91" customFormat="1" ht="16.899999999999999" customHeight="1" x14ac:dyDescent="0.2">
      <c r="A228" s="391" t="s">
        <v>79</v>
      </c>
      <c r="B228" s="391"/>
      <c r="C228" s="391"/>
      <c r="D228" s="391"/>
      <c r="E228" s="391"/>
      <c r="F228" s="391"/>
      <c r="G228" s="90"/>
    </row>
    <row r="229" spans="1:8" s="91" customFormat="1" ht="16.899999999999999" customHeight="1" x14ac:dyDescent="0.2">
      <c r="A229" s="379" t="s">
        <v>152</v>
      </c>
      <c r="B229" s="379"/>
      <c r="C229" s="379"/>
      <c r="D229" s="379"/>
      <c r="E229" s="379"/>
      <c r="F229" s="379"/>
      <c r="G229" s="379"/>
    </row>
    <row r="230" spans="1:8" s="91" customFormat="1" ht="12" customHeight="1" x14ac:dyDescent="0.2">
      <c r="A230" s="124"/>
      <c r="B230" s="18"/>
      <c r="C230" s="18"/>
      <c r="D230" s="18"/>
      <c r="E230" s="18"/>
      <c r="F230" s="18"/>
      <c r="G230" s="18"/>
    </row>
    <row r="231" spans="1:8" s="91" customFormat="1" ht="16.899999999999999" customHeight="1" x14ac:dyDescent="0.2">
      <c r="A231" s="385" t="s">
        <v>81</v>
      </c>
      <c r="B231" s="385"/>
      <c r="C231" s="385"/>
      <c r="D231" s="385"/>
      <c r="E231" s="385"/>
      <c r="F231" s="385"/>
      <c r="G231" s="385"/>
      <c r="H231"/>
    </row>
    <row r="232" spans="1:8" ht="19.5" customHeight="1" x14ac:dyDescent="0.2">
      <c r="A232" s="412" t="s">
        <v>82</v>
      </c>
      <c r="B232" s="412"/>
      <c r="C232" s="412"/>
      <c r="D232" s="412"/>
      <c r="E232" s="412"/>
      <c r="F232" s="412"/>
      <c r="G232" s="412"/>
    </row>
    <row r="233" spans="1:8" ht="8.25" customHeight="1" x14ac:dyDescent="0.2">
      <c r="A233" s="124"/>
      <c r="B233" s="18"/>
      <c r="C233" s="18"/>
      <c r="D233" s="18"/>
      <c r="E233" s="18"/>
      <c r="F233" s="18"/>
      <c r="G233" s="18"/>
    </row>
    <row r="234" spans="1:8" ht="15.75" customHeight="1" x14ac:dyDescent="0.2">
      <c r="A234" s="400" t="s">
        <v>44</v>
      </c>
      <c r="B234" s="400"/>
      <c r="C234" s="397" t="s">
        <v>197</v>
      </c>
      <c r="D234" s="206" t="s">
        <v>83</v>
      </c>
      <c r="E234" s="31" t="s">
        <v>42</v>
      </c>
      <c r="F234" s="386" t="s">
        <v>196</v>
      </c>
      <c r="G234" s="386" t="s">
        <v>193</v>
      </c>
    </row>
    <row r="235" spans="1:8" ht="13.5" customHeight="1" x14ac:dyDescent="0.2">
      <c r="A235" s="400"/>
      <c r="B235" s="400"/>
      <c r="C235" s="397"/>
      <c r="D235" s="207" t="s">
        <v>45</v>
      </c>
      <c r="E235" s="32" t="s">
        <v>46</v>
      </c>
      <c r="F235" s="387"/>
      <c r="G235" s="387"/>
    </row>
    <row r="236" spans="1:8" ht="14.25" customHeight="1" x14ac:dyDescent="0.2">
      <c r="A236" s="400"/>
      <c r="B236" s="400"/>
      <c r="C236" s="397"/>
      <c r="D236" s="119"/>
      <c r="E236" s="33" t="s">
        <v>47</v>
      </c>
      <c r="F236" s="388"/>
      <c r="G236" s="388"/>
    </row>
    <row r="237" spans="1:8" ht="18" customHeight="1" x14ac:dyDescent="0.2">
      <c r="A237" s="355" t="s">
        <v>48</v>
      </c>
      <c r="B237" s="355"/>
      <c r="C237" s="287">
        <v>1549.7</v>
      </c>
      <c r="D237" s="68">
        <v>2</v>
      </c>
      <c r="E237" s="327">
        <v>0.23</v>
      </c>
      <c r="F237" s="288">
        <f t="shared" ref="F237:F252" si="28">C237*E237</f>
        <v>356.43100000000004</v>
      </c>
      <c r="G237" s="288">
        <f t="shared" ref="G237:G252" si="29">D237*F237</f>
        <v>712.86200000000008</v>
      </c>
    </row>
    <row r="238" spans="1:8" ht="31.5" customHeight="1" x14ac:dyDescent="0.2">
      <c r="A238" s="355" t="s">
        <v>213</v>
      </c>
      <c r="B238" s="355"/>
      <c r="C238" s="287">
        <v>363</v>
      </c>
      <c r="D238" s="162">
        <v>2</v>
      </c>
      <c r="E238" s="327">
        <v>0.23</v>
      </c>
      <c r="F238" s="288">
        <f t="shared" si="28"/>
        <v>83.490000000000009</v>
      </c>
      <c r="G238" s="288">
        <f t="shared" si="29"/>
        <v>166.98000000000002</v>
      </c>
    </row>
    <row r="239" spans="1:8" ht="22.5" customHeight="1" x14ac:dyDescent="0.2">
      <c r="A239" s="355" t="s">
        <v>49</v>
      </c>
      <c r="B239" s="355"/>
      <c r="C239" s="287">
        <v>917</v>
      </c>
      <c r="D239" s="162">
        <v>2</v>
      </c>
      <c r="E239" s="327">
        <v>0.23</v>
      </c>
      <c r="F239" s="288">
        <f t="shared" si="28"/>
        <v>210.91</v>
      </c>
      <c r="G239" s="288">
        <f t="shared" si="29"/>
        <v>421.82</v>
      </c>
    </row>
    <row r="240" spans="1:8" ht="32.25" customHeight="1" x14ac:dyDescent="0.2">
      <c r="A240" s="471" t="s">
        <v>207</v>
      </c>
      <c r="B240" s="471"/>
      <c r="C240" s="289">
        <v>1343</v>
      </c>
      <c r="D240" s="290">
        <v>2</v>
      </c>
      <c r="E240" s="347">
        <v>0.23</v>
      </c>
      <c r="F240" s="291">
        <f t="shared" si="28"/>
        <v>308.89</v>
      </c>
      <c r="G240" s="291">
        <f t="shared" si="29"/>
        <v>617.78</v>
      </c>
    </row>
    <row r="241" spans="1:7" ht="31.5" customHeight="1" x14ac:dyDescent="0.2">
      <c r="A241" s="355" t="s">
        <v>301</v>
      </c>
      <c r="B241" s="355"/>
      <c r="C241" s="73">
        <v>1697.4</v>
      </c>
      <c r="D241" s="290">
        <v>2</v>
      </c>
      <c r="E241" s="327">
        <v>0.23</v>
      </c>
      <c r="F241" s="291">
        <f t="shared" si="28"/>
        <v>390.40200000000004</v>
      </c>
      <c r="G241" s="291">
        <f t="shared" si="29"/>
        <v>780.80400000000009</v>
      </c>
    </row>
    <row r="242" spans="1:7" ht="22.5" customHeight="1" x14ac:dyDescent="0.2">
      <c r="A242" s="471" t="s">
        <v>223</v>
      </c>
      <c r="B242" s="471"/>
      <c r="C242" s="289">
        <v>157.56</v>
      </c>
      <c r="D242" s="290">
        <v>2</v>
      </c>
      <c r="E242" s="347">
        <v>0.23</v>
      </c>
      <c r="F242" s="232">
        <f t="shared" si="28"/>
        <v>36.238800000000005</v>
      </c>
      <c r="G242" s="232">
        <f t="shared" si="29"/>
        <v>72.47760000000001</v>
      </c>
    </row>
    <row r="243" spans="1:7" ht="21.75" customHeight="1" x14ac:dyDescent="0.2">
      <c r="A243" s="355" t="s">
        <v>50</v>
      </c>
      <c r="B243" s="355"/>
      <c r="C243" s="287">
        <v>80</v>
      </c>
      <c r="D243" s="162">
        <v>2</v>
      </c>
      <c r="E243" s="327">
        <v>0.23</v>
      </c>
      <c r="F243" s="288">
        <f t="shared" si="28"/>
        <v>18.400000000000002</v>
      </c>
      <c r="G243" s="288">
        <f t="shared" si="29"/>
        <v>36.800000000000004</v>
      </c>
    </row>
    <row r="244" spans="1:7" ht="22.5" customHeight="1" x14ac:dyDescent="0.2">
      <c r="A244" s="355" t="s">
        <v>51</v>
      </c>
      <c r="B244" s="355"/>
      <c r="C244" s="287">
        <v>756.2</v>
      </c>
      <c r="D244" s="162">
        <v>2</v>
      </c>
      <c r="E244" s="327">
        <v>0.23</v>
      </c>
      <c r="F244" s="288">
        <f t="shared" si="28"/>
        <v>173.92600000000002</v>
      </c>
      <c r="G244" s="288">
        <f t="shared" si="29"/>
        <v>347.85200000000003</v>
      </c>
    </row>
    <row r="245" spans="1:7" ht="18.75" customHeight="1" x14ac:dyDescent="0.2">
      <c r="A245" s="355" t="s">
        <v>52</v>
      </c>
      <c r="B245" s="355"/>
      <c r="C245" s="287">
        <v>383</v>
      </c>
      <c r="D245" s="162">
        <v>2</v>
      </c>
      <c r="E245" s="327">
        <v>0.23</v>
      </c>
      <c r="F245" s="292">
        <f t="shared" si="28"/>
        <v>88.09</v>
      </c>
      <c r="G245" s="292">
        <f t="shared" si="29"/>
        <v>176.18</v>
      </c>
    </row>
    <row r="246" spans="1:7" ht="20.25" customHeight="1" x14ac:dyDescent="0.2">
      <c r="A246" s="355" t="s">
        <v>53</v>
      </c>
      <c r="B246" s="355"/>
      <c r="C246" s="287">
        <v>700</v>
      </c>
      <c r="D246" s="162">
        <v>2</v>
      </c>
      <c r="E246" s="327">
        <v>0.23</v>
      </c>
      <c r="F246" s="292">
        <f t="shared" si="28"/>
        <v>161</v>
      </c>
      <c r="G246" s="292">
        <f t="shared" si="29"/>
        <v>322</v>
      </c>
    </row>
    <row r="247" spans="1:7" ht="27.75" customHeight="1" x14ac:dyDescent="0.2">
      <c r="A247" s="355" t="s">
        <v>251</v>
      </c>
      <c r="B247" s="355"/>
      <c r="C247" s="73">
        <v>1500</v>
      </c>
      <c r="D247" s="162">
        <v>1</v>
      </c>
      <c r="E247" s="327">
        <v>0.23</v>
      </c>
      <c r="F247" s="292">
        <f t="shared" si="28"/>
        <v>345</v>
      </c>
      <c r="G247" s="292">
        <f t="shared" si="29"/>
        <v>345</v>
      </c>
    </row>
    <row r="248" spans="1:7" ht="22.5" customHeight="1" x14ac:dyDescent="0.2">
      <c r="A248" s="355" t="s">
        <v>54</v>
      </c>
      <c r="B248" s="355"/>
      <c r="C248" s="287">
        <v>400</v>
      </c>
      <c r="D248" s="162">
        <v>2</v>
      </c>
      <c r="E248" s="327">
        <v>0.23</v>
      </c>
      <c r="F248" s="292">
        <f t="shared" si="28"/>
        <v>92</v>
      </c>
      <c r="G248" s="292">
        <f t="shared" si="29"/>
        <v>184</v>
      </c>
    </row>
    <row r="249" spans="1:7" ht="33" customHeight="1" x14ac:dyDescent="0.2">
      <c r="A249" s="355" t="s">
        <v>147</v>
      </c>
      <c r="B249" s="355"/>
      <c r="C249" s="287">
        <v>180</v>
      </c>
      <c r="D249" s="162">
        <v>2</v>
      </c>
      <c r="E249" s="327">
        <v>0.23</v>
      </c>
      <c r="F249" s="292">
        <f t="shared" si="28"/>
        <v>41.4</v>
      </c>
      <c r="G249" s="292">
        <f t="shared" si="29"/>
        <v>82.8</v>
      </c>
    </row>
    <row r="250" spans="1:7" ht="21" customHeight="1" x14ac:dyDescent="0.2">
      <c r="A250" s="355" t="s">
        <v>302</v>
      </c>
      <c r="B250" s="355"/>
      <c r="C250" s="287">
        <v>913.8</v>
      </c>
      <c r="D250" s="162">
        <v>2</v>
      </c>
      <c r="E250" s="327">
        <v>0.23</v>
      </c>
      <c r="F250" s="292">
        <f>C250*E250</f>
        <v>210.17400000000001</v>
      </c>
      <c r="G250" s="292">
        <f>D250*F250</f>
        <v>420.34800000000001</v>
      </c>
    </row>
    <row r="251" spans="1:7" ht="20.25" customHeight="1" x14ac:dyDescent="0.2">
      <c r="A251" s="401" t="s">
        <v>214</v>
      </c>
      <c r="B251" s="402"/>
      <c r="C251" s="287">
        <v>2050</v>
      </c>
      <c r="D251" s="162">
        <v>1</v>
      </c>
      <c r="E251" s="327">
        <v>0.23</v>
      </c>
      <c r="F251" s="292">
        <f>C251*E251</f>
        <v>471.5</v>
      </c>
      <c r="G251" s="292">
        <f>D251*F251</f>
        <v>471.5</v>
      </c>
    </row>
    <row r="252" spans="1:7" ht="22.5" customHeight="1" x14ac:dyDescent="0.2">
      <c r="A252" s="355" t="s">
        <v>304</v>
      </c>
      <c r="B252" s="355"/>
      <c r="C252" s="287">
        <v>1754.6</v>
      </c>
      <c r="D252" s="162">
        <v>2</v>
      </c>
      <c r="E252" s="327">
        <v>0.23</v>
      </c>
      <c r="F252" s="292">
        <f t="shared" si="28"/>
        <v>403.55799999999999</v>
      </c>
      <c r="G252" s="293">
        <f t="shared" si="29"/>
        <v>807.11599999999999</v>
      </c>
    </row>
    <row r="253" spans="1:7" ht="22.5" customHeight="1" x14ac:dyDescent="0.2">
      <c r="A253" s="403" t="s">
        <v>55</v>
      </c>
      <c r="B253" s="404"/>
      <c r="C253" s="294">
        <v>1246.2</v>
      </c>
      <c r="D253" s="68">
        <v>2</v>
      </c>
      <c r="E253" s="327">
        <v>0.23</v>
      </c>
      <c r="F253" s="288">
        <f t="shared" ref="F253:G260" si="30">C253*E253</f>
        <v>286.62600000000003</v>
      </c>
      <c r="G253" s="295">
        <f t="shared" si="30"/>
        <v>573.25200000000007</v>
      </c>
    </row>
    <row r="254" spans="1:7" ht="46.5" customHeight="1" x14ac:dyDescent="0.2">
      <c r="A254" s="401" t="s">
        <v>303</v>
      </c>
      <c r="B254" s="402"/>
      <c r="C254" s="287">
        <v>380</v>
      </c>
      <c r="D254" s="162">
        <v>2</v>
      </c>
      <c r="E254" s="327">
        <v>0.23</v>
      </c>
      <c r="F254" s="292">
        <f t="shared" si="30"/>
        <v>87.4</v>
      </c>
      <c r="G254" s="293">
        <f t="shared" si="30"/>
        <v>174.8</v>
      </c>
    </row>
    <row r="255" spans="1:7" ht="36" customHeight="1" x14ac:dyDescent="0.2">
      <c r="A255" s="401" t="s">
        <v>274</v>
      </c>
      <c r="B255" s="402"/>
      <c r="C255" s="287">
        <v>1065</v>
      </c>
      <c r="D255" s="162">
        <v>2</v>
      </c>
      <c r="E255" s="313">
        <v>0.23</v>
      </c>
      <c r="F255" s="292">
        <f t="shared" si="30"/>
        <v>244.95000000000002</v>
      </c>
      <c r="G255" s="293">
        <f t="shared" si="30"/>
        <v>489.90000000000003</v>
      </c>
    </row>
    <row r="256" spans="1:7" ht="32.25" customHeight="1" x14ac:dyDescent="0.2">
      <c r="A256" s="389" t="s">
        <v>316</v>
      </c>
      <c r="B256" s="390"/>
      <c r="C256" s="289">
        <v>1540</v>
      </c>
      <c r="D256" s="290">
        <v>2</v>
      </c>
      <c r="E256" s="347">
        <v>0.23</v>
      </c>
      <c r="F256" s="291">
        <f t="shared" si="30"/>
        <v>354.2</v>
      </c>
      <c r="G256" s="296">
        <f t="shared" si="30"/>
        <v>708.4</v>
      </c>
    </row>
    <row r="257" spans="1:8" ht="32.25" customHeight="1" x14ac:dyDescent="0.2">
      <c r="A257" s="389" t="s">
        <v>330</v>
      </c>
      <c r="B257" s="390"/>
      <c r="C257" s="289">
        <v>97</v>
      </c>
      <c r="D257" s="290">
        <v>2</v>
      </c>
      <c r="E257" s="328">
        <v>0.23</v>
      </c>
      <c r="F257" s="291">
        <f t="shared" si="30"/>
        <v>22.310000000000002</v>
      </c>
      <c r="G257" s="296">
        <f t="shared" si="30"/>
        <v>44.620000000000005</v>
      </c>
    </row>
    <row r="258" spans="1:8" ht="18.75" customHeight="1" x14ac:dyDescent="0.2">
      <c r="A258" s="389" t="s">
        <v>317</v>
      </c>
      <c r="B258" s="390"/>
      <c r="C258" s="289">
        <v>620</v>
      </c>
      <c r="D258" s="290">
        <v>2</v>
      </c>
      <c r="E258" s="328">
        <v>0.23</v>
      </c>
      <c r="F258" s="291">
        <f t="shared" si="30"/>
        <v>142.6</v>
      </c>
      <c r="G258" s="296">
        <f t="shared" si="30"/>
        <v>285.2</v>
      </c>
    </row>
    <row r="259" spans="1:8" ht="21.75" customHeight="1" x14ac:dyDescent="0.2">
      <c r="A259" s="389" t="s">
        <v>331</v>
      </c>
      <c r="B259" s="390"/>
      <c r="C259" s="289">
        <v>165</v>
      </c>
      <c r="D259" s="290">
        <v>2</v>
      </c>
      <c r="E259" s="347">
        <v>0.23</v>
      </c>
      <c r="F259" s="291">
        <f t="shared" si="30"/>
        <v>37.950000000000003</v>
      </c>
      <c r="G259" s="296">
        <f t="shared" si="30"/>
        <v>75.900000000000006</v>
      </c>
    </row>
    <row r="260" spans="1:8" ht="19.5" customHeight="1" x14ac:dyDescent="0.2">
      <c r="A260" s="389" t="s">
        <v>318</v>
      </c>
      <c r="B260" s="390"/>
      <c r="C260" s="289">
        <v>565</v>
      </c>
      <c r="D260" s="290">
        <v>2</v>
      </c>
      <c r="E260" s="328">
        <v>0.23</v>
      </c>
      <c r="F260" s="291">
        <f t="shared" si="30"/>
        <v>129.95000000000002</v>
      </c>
      <c r="G260" s="296">
        <f t="shared" si="30"/>
        <v>259.90000000000003</v>
      </c>
    </row>
    <row r="261" spans="1:8" ht="30.75" customHeight="1" x14ac:dyDescent="0.2">
      <c r="A261" s="389" t="s">
        <v>334</v>
      </c>
      <c r="B261" s="390"/>
      <c r="C261" s="253" t="s">
        <v>333</v>
      </c>
      <c r="D261" s="290"/>
      <c r="E261" s="297"/>
      <c r="F261" s="291"/>
      <c r="G261" s="296">
        <v>1000</v>
      </c>
    </row>
    <row r="262" spans="1:8" ht="26.25" customHeight="1" x14ac:dyDescent="0.2">
      <c r="A262" s="401" t="s">
        <v>145</v>
      </c>
      <c r="B262" s="402"/>
      <c r="C262" s="162" t="s">
        <v>273</v>
      </c>
      <c r="D262" s="162">
        <v>172</v>
      </c>
      <c r="E262" s="313">
        <v>50</v>
      </c>
      <c r="F262" s="292">
        <v>40</v>
      </c>
      <c r="G262" s="298">
        <f>D262*F262</f>
        <v>6880</v>
      </c>
    </row>
    <row r="263" spans="1:8" ht="26.25" customHeight="1" x14ac:dyDescent="0.2">
      <c r="A263" s="490" t="s">
        <v>56</v>
      </c>
      <c r="B263" s="491"/>
      <c r="C263" s="173">
        <f>SUM(C237:C262)</f>
        <v>20423.46</v>
      </c>
      <c r="D263" s="85"/>
      <c r="E263" s="85"/>
      <c r="F263" s="85"/>
      <c r="G263" s="72">
        <f>SUM(G237:G262)</f>
        <v>16458.291599999997</v>
      </c>
    </row>
    <row r="264" spans="1:8" ht="9" customHeight="1" x14ac:dyDescent="0.2">
      <c r="A264" s="133"/>
      <c r="B264" s="93"/>
      <c r="C264" s="94"/>
      <c r="D264" s="94"/>
      <c r="E264" s="94"/>
      <c r="F264" s="94"/>
      <c r="G264" s="46"/>
      <c r="H264" s="220"/>
    </row>
    <row r="265" spans="1:8" ht="19.5" customHeight="1" x14ac:dyDescent="0.2">
      <c r="A265" s="394" t="s">
        <v>224</v>
      </c>
      <c r="B265" s="394"/>
      <c r="C265" s="394"/>
      <c r="D265" s="394"/>
      <c r="E265" s="394"/>
      <c r="F265" s="394"/>
      <c r="G265" s="18"/>
    </row>
    <row r="266" spans="1:8" ht="15" customHeight="1" x14ac:dyDescent="0.2">
      <c r="A266" s="124"/>
      <c r="B266" s="18"/>
      <c r="C266" s="18"/>
      <c r="D266" s="18"/>
      <c r="E266" s="18"/>
      <c r="F266" s="18"/>
      <c r="G266" s="18"/>
    </row>
    <row r="267" spans="1:8" ht="22.5" customHeight="1" x14ac:dyDescent="0.2">
      <c r="A267" s="406" t="s">
        <v>44</v>
      </c>
      <c r="B267" s="407"/>
      <c r="C267" s="2" t="s">
        <v>29</v>
      </c>
      <c r="D267" s="408" t="s">
        <v>57</v>
      </c>
      <c r="E267" s="386" t="s">
        <v>194</v>
      </c>
      <c r="F267" s="520" t="s">
        <v>195</v>
      </c>
      <c r="G267" s="2" t="s">
        <v>84</v>
      </c>
    </row>
    <row r="268" spans="1:8" ht="14.25" customHeight="1" x14ac:dyDescent="0.2">
      <c r="A268" s="406"/>
      <c r="B268" s="407"/>
      <c r="C268" s="3" t="s">
        <v>141</v>
      </c>
      <c r="D268" s="409"/>
      <c r="E268" s="388"/>
      <c r="F268" s="521"/>
      <c r="G268" s="3" t="s">
        <v>47</v>
      </c>
    </row>
    <row r="269" spans="1:8" ht="23.25" customHeight="1" x14ac:dyDescent="0.2">
      <c r="A269" s="471" t="s">
        <v>48</v>
      </c>
      <c r="B269" s="471"/>
      <c r="C269" s="279">
        <v>1549.7</v>
      </c>
      <c r="D269" s="290">
        <v>6</v>
      </c>
      <c r="E269" s="328">
        <v>0.15</v>
      </c>
      <c r="F269" s="292">
        <f t="shared" ref="F269:F279" si="31">C269*E269</f>
        <v>232.45499999999998</v>
      </c>
      <c r="G269" s="73">
        <f t="shared" ref="G269:G279" si="32">D269*F269</f>
        <v>1394.73</v>
      </c>
    </row>
    <row r="270" spans="1:8" ht="21" customHeight="1" x14ac:dyDescent="0.2">
      <c r="A270" s="410" t="s">
        <v>358</v>
      </c>
      <c r="B270" s="411"/>
      <c r="C270" s="301">
        <v>180</v>
      </c>
      <c r="D270" s="302">
        <v>6</v>
      </c>
      <c r="E270" s="329">
        <v>0.15</v>
      </c>
      <c r="F270" s="303">
        <f t="shared" si="31"/>
        <v>27</v>
      </c>
      <c r="G270" s="304">
        <f t="shared" si="32"/>
        <v>162</v>
      </c>
    </row>
    <row r="271" spans="1:8" ht="32.25" customHeight="1" x14ac:dyDescent="0.2">
      <c r="A271" s="355" t="s">
        <v>213</v>
      </c>
      <c r="B271" s="355"/>
      <c r="C271" s="292">
        <v>363</v>
      </c>
      <c r="D271" s="162">
        <v>3</v>
      </c>
      <c r="E271" s="313">
        <v>0.15</v>
      </c>
      <c r="F271" s="288">
        <f t="shared" si="31"/>
        <v>54.449999999999996</v>
      </c>
      <c r="G271" s="145">
        <f t="shared" si="32"/>
        <v>163.35</v>
      </c>
    </row>
    <row r="272" spans="1:8" ht="22.5" customHeight="1" x14ac:dyDescent="0.2">
      <c r="A272" s="405" t="s">
        <v>59</v>
      </c>
      <c r="B272" s="405"/>
      <c r="C272" s="301">
        <v>550</v>
      </c>
      <c r="D272" s="302">
        <v>4</v>
      </c>
      <c r="E272" s="329">
        <v>0.15</v>
      </c>
      <c r="F272" s="306">
        <f t="shared" si="31"/>
        <v>82.5</v>
      </c>
      <c r="G272" s="307">
        <f t="shared" si="32"/>
        <v>330</v>
      </c>
    </row>
    <row r="273" spans="1:8" ht="33.75" customHeight="1" x14ac:dyDescent="0.2">
      <c r="A273" s="471" t="s">
        <v>207</v>
      </c>
      <c r="B273" s="471"/>
      <c r="C273" s="289">
        <v>1343</v>
      </c>
      <c r="D273" s="290">
        <v>6</v>
      </c>
      <c r="E273" s="328">
        <v>0.15</v>
      </c>
      <c r="F273" s="232">
        <f t="shared" si="31"/>
        <v>201.45</v>
      </c>
      <c r="G273" s="216">
        <f t="shared" si="32"/>
        <v>1208.6999999999998</v>
      </c>
    </row>
    <row r="274" spans="1:8" ht="33" customHeight="1" x14ac:dyDescent="0.2">
      <c r="A274" s="471" t="s">
        <v>275</v>
      </c>
      <c r="B274" s="471"/>
      <c r="C274" s="279">
        <v>1697.4</v>
      </c>
      <c r="D274" s="290">
        <v>5</v>
      </c>
      <c r="E274" s="328">
        <v>0.15</v>
      </c>
      <c r="F274" s="292">
        <f t="shared" si="31"/>
        <v>254.61</v>
      </c>
      <c r="G274" s="73">
        <f t="shared" si="32"/>
        <v>1273.0500000000002</v>
      </c>
    </row>
    <row r="275" spans="1:8" ht="31.5" customHeight="1" x14ac:dyDescent="0.2">
      <c r="A275" s="355" t="s">
        <v>243</v>
      </c>
      <c r="B275" s="355"/>
      <c r="C275" s="73">
        <v>1846</v>
      </c>
      <c r="D275" s="162">
        <v>2</v>
      </c>
      <c r="E275" s="313">
        <v>0.15</v>
      </c>
      <c r="F275" s="292">
        <f t="shared" si="31"/>
        <v>276.89999999999998</v>
      </c>
      <c r="G275" s="73">
        <f t="shared" si="32"/>
        <v>553.79999999999995</v>
      </c>
      <c r="H275" t="s">
        <v>19</v>
      </c>
    </row>
    <row r="276" spans="1:8" ht="25.5" customHeight="1" x14ac:dyDescent="0.2">
      <c r="A276" s="405" t="s">
        <v>223</v>
      </c>
      <c r="B276" s="405"/>
      <c r="C276" s="308">
        <v>157.56</v>
      </c>
      <c r="D276" s="302">
        <v>6</v>
      </c>
      <c r="E276" s="329">
        <v>0.15</v>
      </c>
      <c r="F276" s="306">
        <f t="shared" si="31"/>
        <v>23.634</v>
      </c>
      <c r="G276" s="307">
        <f t="shared" si="32"/>
        <v>141.804</v>
      </c>
    </row>
    <row r="277" spans="1:8" ht="24" customHeight="1" x14ac:dyDescent="0.2">
      <c r="A277" s="355" t="s">
        <v>50</v>
      </c>
      <c r="B277" s="355"/>
      <c r="C277" s="292">
        <v>80</v>
      </c>
      <c r="D277" s="162">
        <v>3</v>
      </c>
      <c r="E277" s="313">
        <v>0.15</v>
      </c>
      <c r="F277" s="288">
        <f t="shared" si="31"/>
        <v>12</v>
      </c>
      <c r="G277" s="145">
        <f t="shared" si="32"/>
        <v>36</v>
      </c>
    </row>
    <row r="278" spans="1:8" ht="22.5" customHeight="1" x14ac:dyDescent="0.2">
      <c r="A278" s="355" t="s">
        <v>51</v>
      </c>
      <c r="B278" s="355"/>
      <c r="C278" s="292">
        <v>756.2</v>
      </c>
      <c r="D278" s="162">
        <v>4</v>
      </c>
      <c r="E278" s="313">
        <v>0.15</v>
      </c>
      <c r="F278" s="288">
        <f t="shared" si="31"/>
        <v>113.43</v>
      </c>
      <c r="G278" s="145">
        <f t="shared" si="32"/>
        <v>453.72</v>
      </c>
    </row>
    <row r="279" spans="1:8" ht="22.5" customHeight="1" x14ac:dyDescent="0.2">
      <c r="A279" s="355" t="s">
        <v>60</v>
      </c>
      <c r="B279" s="355"/>
      <c r="C279" s="292">
        <v>383</v>
      </c>
      <c r="D279" s="162">
        <v>4</v>
      </c>
      <c r="E279" s="313">
        <v>0.15</v>
      </c>
      <c r="F279" s="288">
        <f t="shared" si="31"/>
        <v>57.449999999999996</v>
      </c>
      <c r="G279" s="145">
        <f t="shared" si="32"/>
        <v>229.79999999999998</v>
      </c>
    </row>
    <row r="280" spans="1:8" ht="22.5" customHeight="1" x14ac:dyDescent="0.2">
      <c r="A280" s="355" t="s">
        <v>335</v>
      </c>
      <c r="B280" s="355"/>
      <c r="C280" s="292">
        <v>700</v>
      </c>
      <c r="D280" s="162">
        <v>2</v>
      </c>
      <c r="E280" s="313">
        <v>0.15</v>
      </c>
      <c r="F280" s="288">
        <f t="shared" ref="F280:G282" si="33">C280*E280</f>
        <v>105</v>
      </c>
      <c r="G280" s="145">
        <f t="shared" si="33"/>
        <v>210</v>
      </c>
    </row>
    <row r="281" spans="1:8" ht="32.25" customHeight="1" x14ac:dyDescent="0.2">
      <c r="A281" s="389" t="s">
        <v>336</v>
      </c>
      <c r="B281" s="390"/>
      <c r="C281" s="291">
        <v>1611</v>
      </c>
      <c r="D281" s="290">
        <v>2</v>
      </c>
      <c r="E281" s="328">
        <v>0.15</v>
      </c>
      <c r="F281" s="232">
        <f t="shared" si="33"/>
        <v>241.64999999999998</v>
      </c>
      <c r="G281" s="216">
        <f t="shared" si="33"/>
        <v>483.29999999999995</v>
      </c>
    </row>
    <row r="282" spans="1:8" ht="39" customHeight="1" x14ac:dyDescent="0.2">
      <c r="A282" s="355" t="s">
        <v>252</v>
      </c>
      <c r="B282" s="355"/>
      <c r="C282" s="73">
        <v>2500</v>
      </c>
      <c r="D282" s="162">
        <v>2</v>
      </c>
      <c r="E282" s="313">
        <v>0.15</v>
      </c>
      <c r="F282" s="288">
        <f t="shared" si="33"/>
        <v>375</v>
      </c>
      <c r="G282" s="145">
        <f t="shared" si="33"/>
        <v>750</v>
      </c>
      <c r="H282" s="238"/>
    </row>
    <row r="283" spans="1:8" ht="23.25" customHeight="1" x14ac:dyDescent="0.2">
      <c r="A283" s="355" t="s">
        <v>54</v>
      </c>
      <c r="B283" s="355"/>
      <c r="C283" s="292">
        <v>400</v>
      </c>
      <c r="D283" s="162">
        <v>4</v>
      </c>
      <c r="E283" s="313">
        <v>0.15</v>
      </c>
      <c r="F283" s="292">
        <f t="shared" ref="F283:G289" si="34">C283*E283</f>
        <v>60</v>
      </c>
      <c r="G283" s="73">
        <f t="shared" si="34"/>
        <v>240</v>
      </c>
    </row>
    <row r="284" spans="1:8" ht="40.5" customHeight="1" x14ac:dyDescent="0.2">
      <c r="A284" s="355" t="s">
        <v>147</v>
      </c>
      <c r="B284" s="355"/>
      <c r="C284" s="292">
        <v>180</v>
      </c>
      <c r="D284" s="162">
        <v>3</v>
      </c>
      <c r="E284" s="313">
        <v>0.15</v>
      </c>
      <c r="F284" s="292">
        <f t="shared" si="34"/>
        <v>27</v>
      </c>
      <c r="G284" s="73">
        <f t="shared" si="34"/>
        <v>81</v>
      </c>
    </row>
    <row r="285" spans="1:8" ht="22.5" customHeight="1" x14ac:dyDescent="0.2">
      <c r="A285" s="355" t="s">
        <v>302</v>
      </c>
      <c r="B285" s="355"/>
      <c r="C285" s="292">
        <v>913.8</v>
      </c>
      <c r="D285" s="162">
        <v>4</v>
      </c>
      <c r="E285" s="313">
        <v>0.15</v>
      </c>
      <c r="F285" s="288">
        <f t="shared" si="34"/>
        <v>137.07</v>
      </c>
      <c r="G285" s="145">
        <f t="shared" si="34"/>
        <v>548.28</v>
      </c>
    </row>
    <row r="286" spans="1:8" ht="24" customHeight="1" x14ac:dyDescent="0.2">
      <c r="A286" s="401" t="s">
        <v>214</v>
      </c>
      <c r="B286" s="402"/>
      <c r="C286" s="292">
        <v>2050</v>
      </c>
      <c r="D286" s="162">
        <v>2</v>
      </c>
      <c r="E286" s="313">
        <v>0.15</v>
      </c>
      <c r="F286" s="288">
        <f t="shared" si="34"/>
        <v>307.5</v>
      </c>
      <c r="G286" s="145">
        <f t="shared" si="34"/>
        <v>615</v>
      </c>
    </row>
    <row r="287" spans="1:8" ht="22.5" customHeight="1" x14ac:dyDescent="0.2">
      <c r="A287" s="471" t="s">
        <v>304</v>
      </c>
      <c r="B287" s="471"/>
      <c r="C287" s="279">
        <v>1754.6</v>
      </c>
      <c r="D287" s="290">
        <v>4</v>
      </c>
      <c r="E287" s="328">
        <v>0.15</v>
      </c>
      <c r="F287" s="232">
        <f t="shared" si="34"/>
        <v>263.19</v>
      </c>
      <c r="G287" s="216">
        <f t="shared" si="34"/>
        <v>1052.76</v>
      </c>
    </row>
    <row r="288" spans="1:8" ht="22.5" customHeight="1" x14ac:dyDescent="0.2">
      <c r="A288" s="471" t="s">
        <v>61</v>
      </c>
      <c r="B288" s="471"/>
      <c r="C288" s="227">
        <v>1246.2</v>
      </c>
      <c r="D288" s="290">
        <v>4</v>
      </c>
      <c r="E288" s="328">
        <v>0.15</v>
      </c>
      <c r="F288" s="309">
        <f t="shared" si="34"/>
        <v>186.93</v>
      </c>
      <c r="G288" s="227">
        <f t="shared" si="34"/>
        <v>747.72</v>
      </c>
    </row>
    <row r="289" spans="1:8" ht="22.5" customHeight="1" x14ac:dyDescent="0.2">
      <c r="A289" s="389" t="s">
        <v>272</v>
      </c>
      <c r="B289" s="390"/>
      <c r="C289" s="279">
        <v>3000</v>
      </c>
      <c r="D289" s="290">
        <v>2</v>
      </c>
      <c r="E289" s="328">
        <v>0.15</v>
      </c>
      <c r="F289" s="309">
        <f t="shared" si="34"/>
        <v>450</v>
      </c>
      <c r="G289" s="227">
        <f t="shared" si="34"/>
        <v>900</v>
      </c>
    </row>
    <row r="290" spans="1:8" ht="45" customHeight="1" x14ac:dyDescent="0.2">
      <c r="A290" s="467" t="s">
        <v>250</v>
      </c>
      <c r="B290" s="468"/>
      <c r="C290" s="310">
        <v>570</v>
      </c>
      <c r="D290" s="311">
        <v>4</v>
      </c>
      <c r="E290" s="341">
        <v>0.15</v>
      </c>
      <c r="F290" s="303">
        <f>C290*E290</f>
        <v>85.5</v>
      </c>
      <c r="G290" s="312">
        <f>D290*F290</f>
        <v>342</v>
      </c>
    </row>
    <row r="291" spans="1:8" ht="31.5" customHeight="1" x14ac:dyDescent="0.2">
      <c r="A291" s="467" t="s">
        <v>341</v>
      </c>
      <c r="B291" s="468"/>
      <c r="C291" s="310">
        <v>1989</v>
      </c>
      <c r="D291" s="311">
        <v>2</v>
      </c>
      <c r="E291" s="341">
        <v>0.15</v>
      </c>
      <c r="F291" s="303">
        <f>C291*E291</f>
        <v>298.34999999999997</v>
      </c>
      <c r="G291" s="312">
        <f>D291*F291</f>
        <v>596.69999999999993</v>
      </c>
    </row>
    <row r="292" spans="1:8" ht="33" customHeight="1" x14ac:dyDescent="0.2">
      <c r="A292" s="469" t="s">
        <v>274</v>
      </c>
      <c r="B292" s="470"/>
      <c r="C292" s="287">
        <v>1065</v>
      </c>
      <c r="D292" s="162">
        <v>2</v>
      </c>
      <c r="E292" s="313">
        <v>0.15</v>
      </c>
      <c r="F292" s="292">
        <f t="shared" ref="F292:G298" si="35">C292*E292</f>
        <v>159.75</v>
      </c>
      <c r="G292" s="293">
        <f t="shared" si="35"/>
        <v>319.5</v>
      </c>
    </row>
    <row r="293" spans="1:8" ht="26.25" customHeight="1" x14ac:dyDescent="0.2">
      <c r="A293" s="518" t="s">
        <v>337</v>
      </c>
      <c r="B293" s="519"/>
      <c r="C293" s="289">
        <v>7120</v>
      </c>
      <c r="D293" s="290">
        <v>2</v>
      </c>
      <c r="E293" s="328">
        <v>0.15</v>
      </c>
      <c r="F293" s="291">
        <f t="shared" si="35"/>
        <v>1068</v>
      </c>
      <c r="G293" s="296">
        <f t="shared" si="35"/>
        <v>2136</v>
      </c>
    </row>
    <row r="294" spans="1:8" ht="29.25" customHeight="1" x14ac:dyDescent="0.2">
      <c r="A294" s="389" t="s">
        <v>316</v>
      </c>
      <c r="B294" s="390"/>
      <c r="C294" s="289">
        <v>1540</v>
      </c>
      <c r="D294" s="290">
        <v>2</v>
      </c>
      <c r="E294" s="328">
        <v>0.15</v>
      </c>
      <c r="F294" s="291">
        <f t="shared" si="35"/>
        <v>231</v>
      </c>
      <c r="G294" s="296">
        <f t="shared" si="35"/>
        <v>462</v>
      </c>
    </row>
    <row r="295" spans="1:8" ht="29.25" customHeight="1" x14ac:dyDescent="0.2">
      <c r="A295" s="389" t="s">
        <v>319</v>
      </c>
      <c r="B295" s="390"/>
      <c r="C295" s="289">
        <v>97</v>
      </c>
      <c r="D295" s="290">
        <v>2</v>
      </c>
      <c r="E295" s="328">
        <v>0.15</v>
      </c>
      <c r="F295" s="291">
        <f t="shared" si="35"/>
        <v>14.549999999999999</v>
      </c>
      <c r="G295" s="296">
        <f t="shared" si="35"/>
        <v>29.099999999999998</v>
      </c>
    </row>
    <row r="296" spans="1:8" ht="28.5" customHeight="1" x14ac:dyDescent="0.2">
      <c r="A296" s="389" t="s">
        <v>317</v>
      </c>
      <c r="B296" s="390"/>
      <c r="C296" s="289">
        <v>620</v>
      </c>
      <c r="D296" s="290">
        <v>2</v>
      </c>
      <c r="E296" s="328">
        <v>0.15</v>
      </c>
      <c r="F296" s="291">
        <f t="shared" si="35"/>
        <v>93</v>
      </c>
      <c r="G296" s="296">
        <f t="shared" si="35"/>
        <v>186</v>
      </c>
    </row>
    <row r="297" spans="1:8" ht="39.75" customHeight="1" x14ac:dyDescent="0.2">
      <c r="A297" s="389" t="s">
        <v>331</v>
      </c>
      <c r="B297" s="390"/>
      <c r="C297" s="289">
        <v>165</v>
      </c>
      <c r="D297" s="290">
        <v>5</v>
      </c>
      <c r="E297" s="328">
        <v>0.15</v>
      </c>
      <c r="F297" s="291">
        <f t="shared" si="35"/>
        <v>24.75</v>
      </c>
      <c r="G297" s="296">
        <f t="shared" si="35"/>
        <v>123.75</v>
      </c>
    </row>
    <row r="298" spans="1:8" ht="21" customHeight="1" x14ac:dyDescent="0.2">
      <c r="A298" s="389" t="s">
        <v>318</v>
      </c>
      <c r="B298" s="390"/>
      <c r="C298" s="289">
        <v>565</v>
      </c>
      <c r="D298" s="290">
        <v>2</v>
      </c>
      <c r="E298" s="328">
        <v>0.15</v>
      </c>
      <c r="F298" s="291">
        <f t="shared" si="35"/>
        <v>84.75</v>
      </c>
      <c r="G298" s="296">
        <f t="shared" si="35"/>
        <v>169.5</v>
      </c>
    </row>
    <row r="299" spans="1:8" ht="25.5" customHeight="1" x14ac:dyDescent="0.2">
      <c r="A299" s="464" t="s">
        <v>278</v>
      </c>
      <c r="B299" s="465"/>
      <c r="C299" s="58">
        <f>SUM(C269:C298)</f>
        <v>36992.46</v>
      </c>
      <c r="D299" s="35"/>
      <c r="E299" s="34"/>
      <c r="F299" s="36"/>
      <c r="G299" s="72">
        <f>SUM(G269:G298)</f>
        <v>15939.564000000002</v>
      </c>
    </row>
    <row r="300" spans="1:8" ht="9" customHeight="1" x14ac:dyDescent="0.2">
      <c r="A300" s="75"/>
      <c r="B300" s="75"/>
      <c r="C300" s="146"/>
      <c r="D300" s="25"/>
      <c r="E300" s="24"/>
      <c r="F300" s="26"/>
      <c r="G300" s="46"/>
      <c r="H300" s="220"/>
    </row>
    <row r="301" spans="1:8" ht="12.75" customHeight="1" x14ac:dyDescent="0.2">
      <c r="A301" s="394" t="s">
        <v>242</v>
      </c>
      <c r="B301" s="394"/>
      <c r="C301" s="394"/>
      <c r="D301" s="394"/>
      <c r="E301" s="394"/>
      <c r="F301" s="394"/>
      <c r="G301" s="18"/>
    </row>
    <row r="302" spans="1:8" ht="6" customHeight="1" x14ac:dyDescent="0.2">
      <c r="A302" s="379"/>
      <c r="B302" s="379"/>
      <c r="C302" s="379"/>
      <c r="D302" s="379"/>
      <c r="E302" s="379"/>
      <c r="F302" s="379"/>
      <c r="G302" s="379"/>
    </row>
    <row r="303" spans="1:8" ht="11.25" customHeight="1" x14ac:dyDescent="0.2">
      <c r="A303" s="124"/>
      <c r="B303" s="18"/>
      <c r="C303" s="18"/>
      <c r="D303" s="18"/>
      <c r="E303" s="18"/>
      <c r="F303" s="18"/>
      <c r="G303" s="18"/>
    </row>
    <row r="304" spans="1:8" ht="3.75" customHeight="1" x14ac:dyDescent="0.2">
      <c r="A304" s="362" t="s">
        <v>1</v>
      </c>
      <c r="B304" s="362"/>
      <c r="C304" s="386" t="s">
        <v>192</v>
      </c>
      <c r="D304" s="466" t="s">
        <v>69</v>
      </c>
      <c r="E304" s="466" t="s">
        <v>198</v>
      </c>
      <c r="F304" s="466" t="s">
        <v>107</v>
      </c>
      <c r="G304" s="466" t="s">
        <v>193</v>
      </c>
    </row>
    <row r="305" spans="1:8" ht="35.25" customHeight="1" x14ac:dyDescent="0.2">
      <c r="A305" s="362"/>
      <c r="B305" s="362"/>
      <c r="C305" s="388"/>
      <c r="D305" s="466"/>
      <c r="E305" s="466"/>
      <c r="F305" s="466"/>
      <c r="G305" s="466"/>
    </row>
    <row r="306" spans="1:8" ht="21" customHeight="1" x14ac:dyDescent="0.2">
      <c r="A306" s="355" t="s">
        <v>62</v>
      </c>
      <c r="B306" s="355"/>
      <c r="C306" s="292">
        <v>204.06</v>
      </c>
      <c r="D306" s="162">
        <v>4</v>
      </c>
      <c r="E306" s="313">
        <v>3</v>
      </c>
      <c r="F306" s="288">
        <f t="shared" ref="F306:G310" si="36">C306*E306</f>
        <v>612.18000000000006</v>
      </c>
      <c r="G306" s="145">
        <f t="shared" si="36"/>
        <v>2448.7200000000003</v>
      </c>
    </row>
    <row r="307" spans="1:8" ht="19.149999999999999" customHeight="1" x14ac:dyDescent="0.2">
      <c r="A307" s="355" t="s">
        <v>63</v>
      </c>
      <c r="B307" s="355"/>
      <c r="C307" s="292">
        <v>225.3</v>
      </c>
      <c r="D307" s="162">
        <v>4</v>
      </c>
      <c r="E307" s="313">
        <v>3</v>
      </c>
      <c r="F307" s="288">
        <f t="shared" si="36"/>
        <v>675.90000000000009</v>
      </c>
      <c r="G307" s="145">
        <f t="shared" si="36"/>
        <v>2703.6000000000004</v>
      </c>
    </row>
    <row r="308" spans="1:8" ht="19.5" customHeight="1" x14ac:dyDescent="0.2">
      <c r="A308" s="380" t="s">
        <v>64</v>
      </c>
      <c r="B308" s="380"/>
      <c r="C308" s="87">
        <v>18.600000000000001</v>
      </c>
      <c r="D308" s="23">
        <v>4</v>
      </c>
      <c r="E308" s="314">
        <v>3</v>
      </c>
      <c r="F308" s="87">
        <f t="shared" si="36"/>
        <v>55.800000000000004</v>
      </c>
      <c r="G308" s="60">
        <f t="shared" si="36"/>
        <v>223.20000000000002</v>
      </c>
    </row>
    <row r="309" spans="1:8" ht="19.5" customHeight="1" x14ac:dyDescent="0.2">
      <c r="A309" s="355" t="s">
        <v>65</v>
      </c>
      <c r="B309" s="355"/>
      <c r="C309" s="292">
        <v>41.68</v>
      </c>
      <c r="D309" s="162">
        <v>4</v>
      </c>
      <c r="E309" s="313">
        <v>3</v>
      </c>
      <c r="F309" s="292">
        <f t="shared" si="36"/>
        <v>125.03999999999999</v>
      </c>
      <c r="G309" s="73">
        <f t="shared" si="36"/>
        <v>500.15999999999997</v>
      </c>
    </row>
    <row r="310" spans="1:8" ht="19.5" customHeight="1" x14ac:dyDescent="0.2">
      <c r="A310" s="355" t="s">
        <v>66</v>
      </c>
      <c r="B310" s="355"/>
      <c r="C310" s="292">
        <v>12</v>
      </c>
      <c r="D310" s="162">
        <v>4</v>
      </c>
      <c r="E310" s="313">
        <v>3</v>
      </c>
      <c r="F310" s="288">
        <f t="shared" si="36"/>
        <v>36</v>
      </c>
      <c r="G310" s="145">
        <f t="shared" si="36"/>
        <v>144</v>
      </c>
    </row>
    <row r="311" spans="1:8" ht="22.5" customHeight="1" x14ac:dyDescent="0.2">
      <c r="A311" s="492" t="s">
        <v>277</v>
      </c>
      <c r="B311" s="492"/>
      <c r="C311" s="208">
        <f>SUM(C306:C310)</f>
        <v>501.64000000000004</v>
      </c>
      <c r="D311" s="35"/>
      <c r="E311" s="36"/>
      <c r="F311" s="54"/>
      <c r="G311" s="72">
        <f>SUM(G306:G310)</f>
        <v>6019.68</v>
      </c>
    </row>
    <row r="312" spans="1:8" ht="25.5" customHeight="1" x14ac:dyDescent="0.25">
      <c r="A312" s="357" t="s">
        <v>67</v>
      </c>
      <c r="B312" s="357"/>
      <c r="C312" s="357"/>
      <c r="D312" s="357"/>
      <c r="E312" s="357"/>
      <c r="F312" s="357"/>
      <c r="G312" s="18"/>
      <c r="H312" s="220"/>
    </row>
    <row r="313" spans="1:8" ht="18.75" customHeight="1" x14ac:dyDescent="0.2">
      <c r="A313" s="124"/>
      <c r="B313" s="18"/>
      <c r="C313" s="18"/>
      <c r="D313" s="18"/>
      <c r="E313" s="18"/>
      <c r="F313" s="18"/>
      <c r="G313" s="18"/>
    </row>
    <row r="314" spans="1:8" ht="37.5" customHeight="1" x14ac:dyDescent="0.2">
      <c r="A314" s="400" t="s">
        <v>44</v>
      </c>
      <c r="B314" s="400"/>
      <c r="C314" s="400" t="s">
        <v>68</v>
      </c>
      <c r="D314" s="400" t="s">
        <v>69</v>
      </c>
      <c r="E314" s="466" t="s">
        <v>198</v>
      </c>
      <c r="F314" s="443" t="s">
        <v>199</v>
      </c>
      <c r="G314" s="400" t="s">
        <v>58</v>
      </c>
    </row>
    <row r="315" spans="1:8" ht="6.75" customHeight="1" x14ac:dyDescent="0.2">
      <c r="A315" s="400"/>
      <c r="B315" s="400"/>
      <c r="C315" s="400"/>
      <c r="D315" s="400"/>
      <c r="E315" s="466"/>
      <c r="F315" s="444"/>
      <c r="G315" s="400"/>
    </row>
    <row r="316" spans="1:8" ht="21.6" customHeight="1" x14ac:dyDescent="0.2">
      <c r="A316" s="355" t="s">
        <v>48</v>
      </c>
      <c r="B316" s="355"/>
      <c r="C316" s="162">
        <v>14</v>
      </c>
      <c r="D316" s="162">
        <v>4</v>
      </c>
      <c r="E316" s="315">
        <v>3</v>
      </c>
      <c r="F316" s="288">
        <f t="shared" ref="F316:F322" si="37">C316*E316</f>
        <v>42</v>
      </c>
      <c r="G316" s="145">
        <f t="shared" ref="G316:G322" si="38">D316*F316</f>
        <v>168</v>
      </c>
    </row>
    <row r="317" spans="1:8" ht="21.6" customHeight="1" x14ac:dyDescent="0.2">
      <c r="A317" s="355" t="s">
        <v>70</v>
      </c>
      <c r="B317" s="355"/>
      <c r="C317" s="162">
        <v>11</v>
      </c>
      <c r="D317" s="162">
        <v>4</v>
      </c>
      <c r="E317" s="315">
        <v>3</v>
      </c>
      <c r="F317" s="288">
        <f t="shared" si="37"/>
        <v>33</v>
      </c>
      <c r="G317" s="145">
        <f t="shared" si="38"/>
        <v>132</v>
      </c>
    </row>
    <row r="318" spans="1:8" ht="35.25" customHeight="1" x14ac:dyDescent="0.2">
      <c r="A318" s="471" t="s">
        <v>276</v>
      </c>
      <c r="B318" s="471"/>
      <c r="C318" s="290">
        <v>15</v>
      </c>
      <c r="D318" s="290">
        <v>4</v>
      </c>
      <c r="E318" s="316">
        <v>3</v>
      </c>
      <c r="F318" s="291">
        <f t="shared" si="37"/>
        <v>45</v>
      </c>
      <c r="G318" s="279">
        <f t="shared" si="38"/>
        <v>180</v>
      </c>
    </row>
    <row r="319" spans="1:8" ht="18" customHeight="1" x14ac:dyDescent="0.2">
      <c r="A319" s="355" t="s">
        <v>71</v>
      </c>
      <c r="B319" s="355"/>
      <c r="C319" s="162">
        <v>20</v>
      </c>
      <c r="D319" s="162">
        <v>4</v>
      </c>
      <c r="E319" s="315">
        <v>3</v>
      </c>
      <c r="F319" s="292">
        <f t="shared" si="37"/>
        <v>60</v>
      </c>
      <c r="G319" s="73">
        <f t="shared" si="38"/>
        <v>240</v>
      </c>
    </row>
    <row r="320" spans="1:8" ht="21.75" customHeight="1" x14ac:dyDescent="0.2">
      <c r="A320" s="355" t="s">
        <v>286</v>
      </c>
      <c r="B320" s="355"/>
      <c r="C320" s="162">
        <v>28</v>
      </c>
      <c r="D320" s="162">
        <v>4</v>
      </c>
      <c r="E320" s="315">
        <v>3</v>
      </c>
      <c r="F320" s="292">
        <f t="shared" si="37"/>
        <v>84</v>
      </c>
      <c r="G320" s="73">
        <f t="shared" si="38"/>
        <v>336</v>
      </c>
    </row>
    <row r="321" spans="1:8" ht="19.149999999999999" customHeight="1" x14ac:dyDescent="0.2">
      <c r="A321" s="355" t="s">
        <v>114</v>
      </c>
      <c r="B321" s="355"/>
      <c r="C321" s="162">
        <v>12</v>
      </c>
      <c r="D321" s="162">
        <v>4</v>
      </c>
      <c r="E321" s="315">
        <v>3</v>
      </c>
      <c r="F321" s="288">
        <f t="shared" si="37"/>
        <v>36</v>
      </c>
      <c r="G321" s="145">
        <f t="shared" si="38"/>
        <v>144</v>
      </c>
    </row>
    <row r="322" spans="1:8" ht="25.5" customHeight="1" x14ac:dyDescent="0.2">
      <c r="A322" s="401" t="s">
        <v>72</v>
      </c>
      <c r="B322" s="402"/>
      <c r="C322" s="162">
        <v>13</v>
      </c>
      <c r="D322" s="162">
        <v>4</v>
      </c>
      <c r="E322" s="315">
        <v>3</v>
      </c>
      <c r="F322" s="292">
        <f t="shared" si="37"/>
        <v>39</v>
      </c>
      <c r="G322" s="73">
        <f t="shared" si="38"/>
        <v>156</v>
      </c>
    </row>
    <row r="323" spans="1:8" ht="19.149999999999999" customHeight="1" x14ac:dyDescent="0.2">
      <c r="A323" s="473" t="s">
        <v>277</v>
      </c>
      <c r="B323" s="473"/>
      <c r="C323" s="52">
        <f>SUM(C316:C322)</f>
        <v>113</v>
      </c>
      <c r="D323" s="52"/>
      <c r="E323" s="114"/>
      <c r="F323" s="120"/>
      <c r="G323" s="72">
        <f>SUM(G316:G322)</f>
        <v>1356</v>
      </c>
    </row>
    <row r="324" spans="1:8" ht="13.5" customHeight="1" x14ac:dyDescent="0.2">
      <c r="A324" s="26"/>
      <c r="B324" s="79"/>
      <c r="C324" s="25"/>
      <c r="D324" s="25"/>
      <c r="E324" s="24"/>
      <c r="F324" s="26"/>
      <c r="G324" s="27"/>
      <c r="H324" s="222"/>
    </row>
    <row r="325" spans="1:8" ht="20.25" customHeight="1" x14ac:dyDescent="0.2">
      <c r="A325" s="477" t="s">
        <v>244</v>
      </c>
      <c r="B325" s="477"/>
      <c r="C325" s="477"/>
      <c r="D325" s="477"/>
      <c r="E325" s="477"/>
      <c r="F325" s="477"/>
      <c r="G325" s="477"/>
    </row>
    <row r="326" spans="1:8" ht="9" customHeight="1" x14ac:dyDescent="0.25">
      <c r="A326" s="131"/>
      <c r="B326" s="18"/>
      <c r="C326" s="18"/>
      <c r="D326" s="18"/>
      <c r="E326" s="18"/>
      <c r="F326" s="18"/>
      <c r="G326" s="18"/>
    </row>
    <row r="327" spans="1:8" ht="23.25" customHeight="1" x14ac:dyDescent="0.2">
      <c r="A327" s="363" t="s">
        <v>391</v>
      </c>
      <c r="B327" s="364"/>
      <c r="C327" s="364"/>
      <c r="D327" s="364"/>
      <c r="E327" s="364"/>
      <c r="F327" s="364"/>
      <c r="G327" s="365"/>
    </row>
    <row r="328" spans="1:8" ht="20.25" customHeight="1" x14ac:dyDescent="0.2">
      <c r="A328" s="363" t="s">
        <v>392</v>
      </c>
      <c r="B328" s="364"/>
      <c r="C328" s="364"/>
      <c r="D328" s="364"/>
      <c r="E328" s="364"/>
      <c r="F328" s="364"/>
      <c r="G328" s="365"/>
    </row>
    <row r="329" spans="1:8" ht="21" customHeight="1" x14ac:dyDescent="0.2">
      <c r="A329" s="363" t="s">
        <v>393</v>
      </c>
      <c r="B329" s="364"/>
      <c r="C329" s="364"/>
      <c r="D329" s="364"/>
      <c r="E329" s="364"/>
      <c r="F329" s="364"/>
      <c r="G329" s="365"/>
    </row>
    <row r="330" spans="1:8" ht="24" customHeight="1" x14ac:dyDescent="0.2">
      <c r="A330" s="376" t="s">
        <v>394</v>
      </c>
      <c r="B330" s="377"/>
      <c r="C330" s="377"/>
      <c r="D330" s="377"/>
      <c r="E330" s="377"/>
      <c r="F330" s="377"/>
      <c r="G330" s="378"/>
    </row>
    <row r="331" spans="1:8" ht="26.25" customHeight="1" x14ac:dyDescent="0.2">
      <c r="A331" s="480" t="s">
        <v>395</v>
      </c>
      <c r="B331" s="364"/>
      <c r="C331" s="364"/>
      <c r="D331" s="364"/>
      <c r="E331" s="364"/>
      <c r="F331" s="364"/>
      <c r="G331" s="365"/>
    </row>
    <row r="332" spans="1:8" ht="21" customHeight="1" x14ac:dyDescent="0.2">
      <c r="A332" s="506" t="s">
        <v>279</v>
      </c>
      <c r="B332" s="507"/>
      <c r="C332" s="507"/>
      <c r="D332" s="507"/>
      <c r="E332" s="507"/>
      <c r="F332" s="508">
        <v>2120</v>
      </c>
      <c r="G332" s="509"/>
    </row>
    <row r="333" spans="1:8" ht="8.25" customHeight="1" x14ac:dyDescent="0.2">
      <c r="A333" s="134"/>
      <c r="B333" s="81"/>
      <c r="C333" s="82"/>
      <c r="D333" s="82"/>
      <c r="E333" s="82"/>
      <c r="F333" s="83"/>
      <c r="G333" s="82"/>
      <c r="H333" s="220"/>
    </row>
    <row r="334" spans="1:8" ht="27" customHeight="1" x14ac:dyDescent="0.2">
      <c r="A334" s="510" t="s">
        <v>338</v>
      </c>
      <c r="B334" s="510"/>
      <c r="C334" s="510"/>
      <c r="D334" s="510"/>
      <c r="E334" s="510"/>
      <c r="F334" s="510"/>
      <c r="G334" s="510"/>
    </row>
    <row r="335" spans="1:8" ht="11.25" customHeight="1" x14ac:dyDescent="0.2">
      <c r="A335" s="511"/>
      <c r="B335" s="511"/>
      <c r="C335" s="511"/>
      <c r="D335" s="511"/>
      <c r="E335" s="511"/>
      <c r="F335" s="511"/>
      <c r="G335" s="511"/>
    </row>
    <row r="336" spans="1:8" ht="18" customHeight="1" x14ac:dyDescent="0.2">
      <c r="A336" s="252" t="s">
        <v>80</v>
      </c>
      <c r="B336" s="252"/>
      <c r="C336" s="252"/>
      <c r="D336" s="252"/>
      <c r="E336" s="252"/>
      <c r="F336" s="252"/>
      <c r="G336" s="252"/>
    </row>
    <row r="337" spans="1:7" ht="12" customHeight="1" x14ac:dyDescent="0.2">
      <c r="A337" s="124"/>
      <c r="B337" s="18"/>
      <c r="C337" s="18"/>
      <c r="D337" s="18"/>
      <c r="E337" s="18"/>
      <c r="F337" s="18"/>
      <c r="G337" s="18"/>
    </row>
    <row r="338" spans="1:7" ht="32.25" customHeight="1" x14ac:dyDescent="0.2">
      <c r="A338" s="512" t="s">
        <v>88</v>
      </c>
      <c r="B338" s="514" t="s">
        <v>89</v>
      </c>
      <c r="C338" s="515"/>
      <c r="D338" s="512" t="s">
        <v>90</v>
      </c>
      <c r="E338" s="512" t="s">
        <v>91</v>
      </c>
      <c r="F338" s="443" t="s">
        <v>92</v>
      </c>
      <c r="G338" s="512" t="s">
        <v>93</v>
      </c>
    </row>
    <row r="339" spans="1:7" ht="6.75" customHeight="1" x14ac:dyDescent="0.2">
      <c r="A339" s="513"/>
      <c r="B339" s="516"/>
      <c r="C339" s="517"/>
      <c r="D339" s="513"/>
      <c r="E339" s="513"/>
      <c r="F339" s="444"/>
      <c r="G339" s="513"/>
    </row>
    <row r="340" spans="1:7" ht="63.75" customHeight="1" x14ac:dyDescent="0.2">
      <c r="A340" s="373" t="s">
        <v>150</v>
      </c>
      <c r="B340" s="366" t="s">
        <v>248</v>
      </c>
      <c r="C340" s="367"/>
      <c r="D340" s="317" t="s">
        <v>396</v>
      </c>
      <c r="E340" s="317">
        <v>170</v>
      </c>
      <c r="F340" s="318">
        <v>30</v>
      </c>
      <c r="G340" s="319">
        <f t="shared" ref="G340:G348" si="39">E340*F340</f>
        <v>5100</v>
      </c>
    </row>
    <row r="341" spans="1:7" ht="58.5" customHeight="1" x14ac:dyDescent="0.2">
      <c r="A341" s="374"/>
      <c r="B341" s="366" t="s">
        <v>249</v>
      </c>
      <c r="C341" s="367"/>
      <c r="D341" s="317" t="s">
        <v>396</v>
      </c>
      <c r="E341" s="317">
        <v>65</v>
      </c>
      <c r="F341" s="318">
        <v>30</v>
      </c>
      <c r="G341" s="319">
        <f t="shared" si="39"/>
        <v>1950</v>
      </c>
    </row>
    <row r="342" spans="1:7" ht="30" customHeight="1" x14ac:dyDescent="0.2">
      <c r="A342" s="374"/>
      <c r="B342" s="368" t="s">
        <v>247</v>
      </c>
      <c r="C342" s="369"/>
      <c r="D342" s="320" t="s">
        <v>397</v>
      </c>
      <c r="E342" s="320">
        <v>15</v>
      </c>
      <c r="F342" s="321">
        <v>30</v>
      </c>
      <c r="G342" s="322">
        <f t="shared" si="39"/>
        <v>450</v>
      </c>
    </row>
    <row r="343" spans="1:7" ht="44.25" customHeight="1" x14ac:dyDescent="0.2">
      <c r="A343" s="375"/>
      <c r="B343" s="366" t="s">
        <v>322</v>
      </c>
      <c r="C343" s="367"/>
      <c r="D343" s="317" t="s">
        <v>396</v>
      </c>
      <c r="E343" s="317">
        <v>500</v>
      </c>
      <c r="F343" s="323">
        <v>1.75</v>
      </c>
      <c r="G343" s="319">
        <f t="shared" si="39"/>
        <v>875</v>
      </c>
    </row>
    <row r="344" spans="1:7" ht="27.75" customHeight="1" x14ac:dyDescent="0.2">
      <c r="A344" s="324" t="s">
        <v>149</v>
      </c>
      <c r="B344" s="505" t="s">
        <v>291</v>
      </c>
      <c r="C344" s="505"/>
      <c r="D344" s="320" t="s">
        <v>94</v>
      </c>
      <c r="E344" s="320">
        <v>50</v>
      </c>
      <c r="F344" s="325">
        <v>20</v>
      </c>
      <c r="G344" s="322">
        <f t="shared" si="39"/>
        <v>1000</v>
      </c>
    </row>
    <row r="345" spans="1:7" ht="29.25" customHeight="1" x14ac:dyDescent="0.2">
      <c r="A345" s="324" t="s">
        <v>149</v>
      </c>
      <c r="B345" s="449" t="s">
        <v>245</v>
      </c>
      <c r="C345" s="449"/>
      <c r="D345" s="320" t="s">
        <v>246</v>
      </c>
      <c r="E345" s="320">
        <v>40</v>
      </c>
      <c r="F345" s="325">
        <v>15</v>
      </c>
      <c r="G345" s="322">
        <f t="shared" si="39"/>
        <v>600</v>
      </c>
    </row>
    <row r="346" spans="1:7" ht="35.25" customHeight="1" x14ac:dyDescent="0.2">
      <c r="A346" s="324" t="s">
        <v>149</v>
      </c>
      <c r="B346" s="478" t="s">
        <v>290</v>
      </c>
      <c r="C346" s="479"/>
      <c r="D346" s="317" t="s">
        <v>94</v>
      </c>
      <c r="E346" s="317">
        <v>40</v>
      </c>
      <c r="F346" s="318">
        <v>90</v>
      </c>
      <c r="G346" s="319">
        <f t="shared" si="39"/>
        <v>3600</v>
      </c>
    </row>
    <row r="347" spans="1:7" ht="24.75" customHeight="1" x14ac:dyDescent="0.2">
      <c r="A347" s="370" t="s">
        <v>398</v>
      </c>
      <c r="B347" s="371"/>
      <c r="C347" s="372"/>
      <c r="D347" s="317" t="s">
        <v>399</v>
      </c>
      <c r="E347" s="317">
        <v>500</v>
      </c>
      <c r="F347" s="323">
        <v>1.5</v>
      </c>
      <c r="G347" s="319">
        <f t="shared" si="39"/>
        <v>750</v>
      </c>
    </row>
    <row r="348" spans="1:7" ht="24" customHeight="1" x14ac:dyDescent="0.2">
      <c r="A348" s="370" t="s">
        <v>95</v>
      </c>
      <c r="B348" s="371"/>
      <c r="C348" s="372"/>
      <c r="D348" s="317" t="s">
        <v>94</v>
      </c>
      <c r="E348" s="317">
        <v>15</v>
      </c>
      <c r="F348" s="318">
        <v>40</v>
      </c>
      <c r="G348" s="319">
        <f t="shared" si="39"/>
        <v>600</v>
      </c>
    </row>
    <row r="349" spans="1:7" ht="19.5" customHeight="1" x14ac:dyDescent="0.2">
      <c r="A349" s="370" t="s">
        <v>96</v>
      </c>
      <c r="B349" s="371"/>
      <c r="C349" s="372"/>
      <c r="D349" s="317" t="s">
        <v>396</v>
      </c>
      <c r="E349" s="317">
        <v>500</v>
      </c>
      <c r="F349" s="323">
        <v>0.9</v>
      </c>
      <c r="G349" s="319">
        <f t="shared" ref="G349:G352" si="40">E349*F349</f>
        <v>450</v>
      </c>
    </row>
    <row r="350" spans="1:7" ht="19.5" customHeight="1" x14ac:dyDescent="0.2">
      <c r="A350" s="370" t="s">
        <v>97</v>
      </c>
      <c r="B350" s="371"/>
      <c r="C350" s="372"/>
      <c r="D350" s="317" t="s">
        <v>94</v>
      </c>
      <c r="E350" s="317">
        <v>40</v>
      </c>
      <c r="F350" s="318">
        <v>100</v>
      </c>
      <c r="G350" s="319">
        <f t="shared" si="40"/>
        <v>4000</v>
      </c>
    </row>
    <row r="351" spans="1:7" ht="34.5" customHeight="1" x14ac:dyDescent="0.2">
      <c r="A351" s="370" t="s">
        <v>339</v>
      </c>
      <c r="B351" s="371"/>
      <c r="C351" s="372"/>
      <c r="D351" s="317" t="s">
        <v>333</v>
      </c>
      <c r="E351" s="317"/>
      <c r="F351" s="318"/>
      <c r="G351" s="319">
        <v>1000</v>
      </c>
    </row>
    <row r="352" spans="1:7" ht="32.25" customHeight="1" x14ac:dyDescent="0.2">
      <c r="A352" s="472" t="s">
        <v>332</v>
      </c>
      <c r="B352" s="472"/>
      <c r="C352" s="472"/>
      <c r="D352" s="317"/>
      <c r="E352" s="317">
        <v>2</v>
      </c>
      <c r="F352" s="318">
        <v>200</v>
      </c>
      <c r="G352" s="319">
        <f t="shared" si="40"/>
        <v>400</v>
      </c>
    </row>
    <row r="353" spans="1:8" ht="22.5" customHeight="1" x14ac:dyDescent="0.25">
      <c r="A353" s="171" t="s">
        <v>280</v>
      </c>
      <c r="B353" s="56"/>
      <c r="C353" s="56"/>
      <c r="D353" s="482"/>
      <c r="E353" s="482"/>
      <c r="F353" s="56"/>
      <c r="G353" s="174">
        <f>SUM(G340:G352)</f>
        <v>20775</v>
      </c>
    </row>
    <row r="354" spans="1:8" ht="18" customHeight="1" x14ac:dyDescent="0.2">
      <c r="A354" s="124"/>
      <c r="B354" s="18"/>
      <c r="C354" s="18"/>
      <c r="D354" s="18"/>
      <c r="E354" s="18"/>
      <c r="F354" s="18"/>
      <c r="G354" s="18"/>
      <c r="H354" s="220"/>
    </row>
    <row r="355" spans="1:8" ht="18" customHeight="1" x14ac:dyDescent="0.2">
      <c r="A355" s="143" t="s">
        <v>126</v>
      </c>
      <c r="B355" s="144"/>
      <c r="C355" s="144"/>
      <c r="D355" s="117"/>
      <c r="E355" s="117"/>
      <c r="F355" s="118"/>
      <c r="G355" s="92">
        <f>SUM(G353+F332+G323+G311+G299+G263)</f>
        <v>62668.535600000003</v>
      </c>
      <c r="H355" s="220"/>
    </row>
    <row r="356" spans="1:8" ht="12.75" customHeight="1" x14ac:dyDescent="0.2">
      <c r="A356" s="124"/>
      <c r="B356" s="18"/>
      <c r="C356" s="18"/>
      <c r="D356" s="18"/>
      <c r="E356" s="18"/>
      <c r="F356" s="18"/>
      <c r="G356" s="18"/>
      <c r="H356" s="220"/>
    </row>
    <row r="357" spans="1:8" ht="15.75" customHeight="1" x14ac:dyDescent="0.25">
      <c r="A357" s="481" t="s">
        <v>98</v>
      </c>
      <c r="B357" s="481"/>
      <c r="C357" s="481"/>
      <c r="D357" s="481"/>
      <c r="E357" s="481"/>
      <c r="F357" s="481"/>
      <c r="G357" s="18"/>
    </row>
    <row r="358" spans="1:8" ht="11.25" customHeight="1" x14ac:dyDescent="0.25">
      <c r="A358" s="135"/>
      <c r="B358" s="67"/>
      <c r="C358" s="67"/>
      <c r="D358" s="67"/>
      <c r="E358" s="67"/>
      <c r="F358" s="67"/>
      <c r="G358" s="18"/>
    </row>
    <row r="359" spans="1:8" ht="16.149999999999999" customHeight="1" x14ac:dyDescent="0.2">
      <c r="A359" s="394" t="s">
        <v>407</v>
      </c>
      <c r="B359" s="394"/>
      <c r="C359" s="18"/>
      <c r="D359" s="18"/>
      <c r="E359" s="18"/>
      <c r="F359" s="18"/>
      <c r="G359" s="18"/>
    </row>
    <row r="360" spans="1:8" ht="15.75" customHeight="1" x14ac:dyDescent="0.2">
      <c r="A360" s="359" t="s">
        <v>99</v>
      </c>
      <c r="B360" s="359"/>
      <c r="C360" s="359"/>
      <c r="D360" s="359"/>
      <c r="E360" s="359"/>
      <c r="F360" s="359"/>
      <c r="G360" s="359"/>
    </row>
    <row r="361" spans="1:8" ht="9.75" customHeight="1" x14ac:dyDescent="0.25">
      <c r="A361" s="283"/>
      <c r="B361" s="18"/>
      <c r="C361" s="18"/>
      <c r="D361" s="18"/>
      <c r="E361" s="18"/>
      <c r="F361" s="18"/>
      <c r="G361" s="18"/>
    </row>
    <row r="362" spans="1:8" ht="15" customHeight="1" x14ac:dyDescent="0.2">
      <c r="A362" s="362" t="s">
        <v>1</v>
      </c>
      <c r="B362" s="443" t="s">
        <v>118</v>
      </c>
      <c r="C362" s="483" t="s">
        <v>120</v>
      </c>
      <c r="D362" s="437" t="s">
        <v>116</v>
      </c>
      <c r="E362" s="443" t="s">
        <v>187</v>
      </c>
      <c r="F362" s="439" t="s">
        <v>119</v>
      </c>
      <c r="G362" s="439" t="s">
        <v>117</v>
      </c>
    </row>
    <row r="363" spans="1:8" ht="36" customHeight="1" x14ac:dyDescent="0.2">
      <c r="A363" s="406"/>
      <c r="B363" s="444"/>
      <c r="C363" s="484"/>
      <c r="D363" s="440"/>
      <c r="E363" s="444"/>
      <c r="F363" s="442"/>
      <c r="G363" s="442"/>
    </row>
    <row r="364" spans="1:8" ht="34.5" customHeight="1" x14ac:dyDescent="0.2">
      <c r="A364" s="326" t="s">
        <v>106</v>
      </c>
      <c r="B364" s="68" t="s">
        <v>100</v>
      </c>
      <c r="C364" s="68">
        <v>28</v>
      </c>
      <c r="D364" s="68">
        <v>2</v>
      </c>
      <c r="E364" s="327">
        <v>30</v>
      </c>
      <c r="F364" s="73">
        <f t="shared" ref="F364:G376" si="41">C364*E364</f>
        <v>840</v>
      </c>
      <c r="G364" s="73">
        <f t="shared" si="41"/>
        <v>1680</v>
      </c>
    </row>
    <row r="365" spans="1:8" ht="26.25" customHeight="1" x14ac:dyDescent="0.2">
      <c r="A365" s="142" t="s">
        <v>101</v>
      </c>
      <c r="B365" s="162" t="s">
        <v>100</v>
      </c>
      <c r="C365" s="162">
        <v>14</v>
      </c>
      <c r="D365" s="162">
        <v>2</v>
      </c>
      <c r="E365" s="313">
        <v>30</v>
      </c>
      <c r="F365" s="73">
        <f t="shared" si="41"/>
        <v>420</v>
      </c>
      <c r="G365" s="73">
        <f t="shared" si="41"/>
        <v>840</v>
      </c>
    </row>
    <row r="366" spans="1:8" ht="33" customHeight="1" x14ac:dyDescent="0.2">
      <c r="A366" s="282" t="s">
        <v>189</v>
      </c>
      <c r="B366" s="290" t="s">
        <v>100</v>
      </c>
      <c r="C366" s="290">
        <v>13</v>
      </c>
      <c r="D366" s="290">
        <v>2</v>
      </c>
      <c r="E366" s="328">
        <v>30</v>
      </c>
      <c r="F366" s="279">
        <f t="shared" si="41"/>
        <v>390</v>
      </c>
      <c r="G366" s="279">
        <f t="shared" si="41"/>
        <v>780</v>
      </c>
    </row>
    <row r="367" spans="1:8" ht="33" customHeight="1" x14ac:dyDescent="0.2">
      <c r="A367" s="142" t="s">
        <v>190</v>
      </c>
      <c r="B367" s="162" t="s">
        <v>100</v>
      </c>
      <c r="C367" s="162">
        <v>20</v>
      </c>
      <c r="D367" s="162">
        <v>2</v>
      </c>
      <c r="E367" s="313">
        <v>30</v>
      </c>
      <c r="F367" s="73">
        <f t="shared" si="41"/>
        <v>600</v>
      </c>
      <c r="G367" s="73">
        <f t="shared" si="41"/>
        <v>1200</v>
      </c>
    </row>
    <row r="368" spans="1:8" ht="26.25" customHeight="1" x14ac:dyDescent="0.2">
      <c r="A368" s="142" t="s">
        <v>102</v>
      </c>
      <c r="B368" s="162" t="s">
        <v>100</v>
      </c>
      <c r="C368" s="162">
        <v>6</v>
      </c>
      <c r="D368" s="162">
        <v>2</v>
      </c>
      <c r="E368" s="313">
        <v>30</v>
      </c>
      <c r="F368" s="73">
        <f t="shared" si="41"/>
        <v>180</v>
      </c>
      <c r="G368" s="73">
        <f t="shared" si="41"/>
        <v>360</v>
      </c>
    </row>
    <row r="369" spans="1:8" ht="34.5" customHeight="1" x14ac:dyDescent="0.2">
      <c r="A369" s="142" t="s">
        <v>177</v>
      </c>
      <c r="B369" s="162" t="s">
        <v>100</v>
      </c>
      <c r="C369" s="162">
        <v>11</v>
      </c>
      <c r="D369" s="162">
        <v>2</v>
      </c>
      <c r="E369" s="313">
        <v>30</v>
      </c>
      <c r="F369" s="73">
        <f t="shared" si="41"/>
        <v>330</v>
      </c>
      <c r="G369" s="73">
        <f t="shared" si="41"/>
        <v>660</v>
      </c>
    </row>
    <row r="370" spans="1:8" ht="21.75" customHeight="1" x14ac:dyDescent="0.2">
      <c r="A370" s="142" t="s">
        <v>115</v>
      </c>
      <c r="B370" s="162" t="s">
        <v>100</v>
      </c>
      <c r="C370" s="162">
        <v>4</v>
      </c>
      <c r="D370" s="162">
        <v>2</v>
      </c>
      <c r="E370" s="313">
        <v>30</v>
      </c>
      <c r="F370" s="73">
        <f t="shared" si="41"/>
        <v>120</v>
      </c>
      <c r="G370" s="73">
        <f t="shared" si="41"/>
        <v>240</v>
      </c>
    </row>
    <row r="371" spans="1:8" ht="24" customHeight="1" x14ac:dyDescent="0.2">
      <c r="A371" s="142" t="s">
        <v>103</v>
      </c>
      <c r="B371" s="162" t="s">
        <v>100</v>
      </c>
      <c r="C371" s="162">
        <v>1</v>
      </c>
      <c r="D371" s="162">
        <v>2</v>
      </c>
      <c r="E371" s="313">
        <v>30</v>
      </c>
      <c r="F371" s="73">
        <f t="shared" si="41"/>
        <v>30</v>
      </c>
      <c r="G371" s="73">
        <f t="shared" si="41"/>
        <v>60</v>
      </c>
    </row>
    <row r="372" spans="1:8" ht="21.75" customHeight="1" x14ac:dyDescent="0.2">
      <c r="A372" s="142" t="s">
        <v>156</v>
      </c>
      <c r="B372" s="162" t="s">
        <v>100</v>
      </c>
      <c r="C372" s="162">
        <v>2</v>
      </c>
      <c r="D372" s="162">
        <v>2</v>
      </c>
      <c r="E372" s="313">
        <v>30</v>
      </c>
      <c r="F372" s="73">
        <f t="shared" si="41"/>
        <v>60</v>
      </c>
      <c r="G372" s="73">
        <f t="shared" si="41"/>
        <v>120</v>
      </c>
    </row>
    <row r="373" spans="1:8" ht="21.75" customHeight="1" x14ac:dyDescent="0.2">
      <c r="A373" s="142" t="s">
        <v>129</v>
      </c>
      <c r="B373" s="162" t="s">
        <v>100</v>
      </c>
      <c r="C373" s="162">
        <v>12</v>
      </c>
      <c r="D373" s="162">
        <v>2</v>
      </c>
      <c r="E373" s="313">
        <v>30</v>
      </c>
      <c r="F373" s="73">
        <f>C373*E373</f>
        <v>360</v>
      </c>
      <c r="G373" s="73">
        <f>D373*F373</f>
        <v>720</v>
      </c>
    </row>
    <row r="374" spans="1:8" ht="31.5" customHeight="1" x14ac:dyDescent="0.2">
      <c r="A374" s="142" t="s">
        <v>204</v>
      </c>
      <c r="B374" s="162" t="s">
        <v>100</v>
      </c>
      <c r="C374" s="162">
        <v>9</v>
      </c>
      <c r="D374" s="162">
        <v>2</v>
      </c>
      <c r="E374" s="313">
        <v>30</v>
      </c>
      <c r="F374" s="73">
        <f t="shared" si="41"/>
        <v>270</v>
      </c>
      <c r="G374" s="73">
        <f t="shared" si="41"/>
        <v>540</v>
      </c>
    </row>
    <row r="375" spans="1:8" ht="21.75" customHeight="1" x14ac:dyDescent="0.2">
      <c r="A375" s="282" t="s">
        <v>323</v>
      </c>
      <c r="B375" s="290" t="s">
        <v>100</v>
      </c>
      <c r="C375" s="290">
        <v>4</v>
      </c>
      <c r="D375" s="290">
        <v>2</v>
      </c>
      <c r="E375" s="328">
        <v>30</v>
      </c>
      <c r="F375" s="279">
        <f t="shared" si="41"/>
        <v>120</v>
      </c>
      <c r="G375" s="279">
        <f t="shared" si="41"/>
        <v>240</v>
      </c>
    </row>
    <row r="376" spans="1:8" ht="24" customHeight="1" x14ac:dyDescent="0.2">
      <c r="A376" s="305" t="s">
        <v>223</v>
      </c>
      <c r="B376" s="302" t="s">
        <v>100</v>
      </c>
      <c r="C376" s="302">
        <v>22</v>
      </c>
      <c r="D376" s="302">
        <v>2</v>
      </c>
      <c r="E376" s="329">
        <v>30</v>
      </c>
      <c r="F376" s="301">
        <f t="shared" si="41"/>
        <v>660</v>
      </c>
      <c r="G376" s="301">
        <f t="shared" si="41"/>
        <v>1320</v>
      </c>
    </row>
    <row r="377" spans="1:8" ht="21" customHeight="1" x14ac:dyDescent="0.2">
      <c r="A377" s="453" t="s">
        <v>281</v>
      </c>
      <c r="B377" s="453"/>
      <c r="C377" s="52">
        <f>SUM(C364:C376)</f>
        <v>146</v>
      </c>
      <c r="D377" s="400"/>
      <c r="E377" s="400"/>
      <c r="F377" s="400"/>
      <c r="G377" s="72">
        <f>SUM(G364:G376)</f>
        <v>8760</v>
      </c>
    </row>
    <row r="378" spans="1:8" ht="18.75" customHeight="1" x14ac:dyDescent="0.2">
      <c r="A378" s="284"/>
      <c r="B378" s="284"/>
      <c r="C378" s="75"/>
      <c r="D378" s="75"/>
      <c r="E378" s="75"/>
      <c r="F378" s="75"/>
      <c r="G378" s="46"/>
    </row>
    <row r="379" spans="1:8" ht="15.75" customHeight="1" x14ac:dyDescent="0.2">
      <c r="A379" s="437" t="s">
        <v>89</v>
      </c>
      <c r="B379" s="438"/>
      <c r="C379" s="439"/>
      <c r="D379" s="360" t="s">
        <v>90</v>
      </c>
      <c r="E379" s="443" t="s">
        <v>91</v>
      </c>
      <c r="F379" s="362" t="s">
        <v>200</v>
      </c>
      <c r="G379" s="254" t="s">
        <v>0</v>
      </c>
    </row>
    <row r="380" spans="1:8" ht="14.25" customHeight="1" x14ac:dyDescent="0.2">
      <c r="A380" s="440"/>
      <c r="B380" s="441"/>
      <c r="C380" s="442"/>
      <c r="D380" s="360"/>
      <c r="E380" s="444"/>
      <c r="F380" s="362"/>
      <c r="G380" s="254" t="s">
        <v>33</v>
      </c>
    </row>
    <row r="381" spans="1:8" ht="17.25" customHeight="1" x14ac:dyDescent="0.2">
      <c r="A381" s="389" t="s">
        <v>104</v>
      </c>
      <c r="B381" s="445"/>
      <c r="C381" s="390"/>
      <c r="D381" s="330" t="s">
        <v>105</v>
      </c>
      <c r="E381" s="330">
        <v>20</v>
      </c>
      <c r="F381" s="331">
        <v>150</v>
      </c>
      <c r="G381" s="332">
        <f>E381*F381</f>
        <v>3000</v>
      </c>
    </row>
    <row r="382" spans="1:8" ht="22.5" customHeight="1" x14ac:dyDescent="0.25">
      <c r="A382" s="446" t="s">
        <v>188</v>
      </c>
      <c r="B382" s="447"/>
      <c r="C382" s="448"/>
      <c r="D382" s="49"/>
      <c r="E382" s="49"/>
      <c r="F382" s="49"/>
      <c r="G382" s="50">
        <v>3000</v>
      </c>
    </row>
    <row r="383" spans="1:8" ht="19.5" customHeight="1" x14ac:dyDescent="0.25">
      <c r="A383" s="446" t="s">
        <v>127</v>
      </c>
      <c r="B383" s="447"/>
      <c r="C383" s="448"/>
      <c r="D383" s="49"/>
      <c r="E383" s="51"/>
      <c r="F383" s="49"/>
      <c r="G383" s="57">
        <f>SUM(G377+G382)</f>
        <v>11760</v>
      </c>
      <c r="H383" s="220"/>
    </row>
    <row r="384" spans="1:8" ht="8.25" customHeight="1" x14ac:dyDescent="0.2">
      <c r="A384" s="124"/>
      <c r="B384" s="18"/>
      <c r="C384" s="18"/>
      <c r="D384" s="18"/>
      <c r="E384" s="18"/>
      <c r="F384" s="18"/>
      <c r="G384" s="18"/>
      <c r="H384" s="220"/>
    </row>
    <row r="385" spans="1:8" ht="17.25" customHeight="1" x14ac:dyDescent="0.2">
      <c r="A385" s="361" t="s">
        <v>140</v>
      </c>
      <c r="B385" s="361"/>
      <c r="C385" s="361"/>
      <c r="D385" s="361"/>
      <c r="E385" s="361"/>
      <c r="F385" s="361"/>
      <c r="G385" s="361"/>
    </row>
    <row r="386" spans="1:8" ht="10.5" customHeight="1" x14ac:dyDescent="0.2">
      <c r="A386" s="124"/>
      <c r="B386" s="48"/>
      <c r="C386" s="48"/>
      <c r="D386" s="48"/>
      <c r="E386" s="48"/>
      <c r="F386" s="48"/>
      <c r="G386" s="48"/>
    </row>
    <row r="387" spans="1:8" ht="16.149999999999999" customHeight="1" x14ac:dyDescent="0.25">
      <c r="A387" s="357" t="s">
        <v>406</v>
      </c>
      <c r="B387" s="357"/>
      <c r="C387" s="357"/>
      <c r="D387" s="48"/>
      <c r="E387" s="48"/>
      <c r="F387" s="48"/>
      <c r="G387" s="48"/>
    </row>
    <row r="388" spans="1:8" ht="10.5" customHeight="1" x14ac:dyDescent="0.2">
      <c r="A388" s="124"/>
    </row>
    <row r="389" spans="1:8" ht="21" customHeight="1" x14ac:dyDescent="0.2">
      <c r="A389" s="474" t="s">
        <v>288</v>
      </c>
      <c r="B389" s="475"/>
      <c r="C389" s="475"/>
      <c r="D389" s="475"/>
      <c r="E389" s="475"/>
      <c r="F389" s="475"/>
      <c r="G389" s="476"/>
    </row>
    <row r="390" spans="1:8" ht="19.5" customHeight="1" x14ac:dyDescent="0.2">
      <c r="A390" s="239" t="s">
        <v>253</v>
      </c>
      <c r="B390" s="240"/>
      <c r="C390" s="240"/>
      <c r="D390" s="240"/>
      <c r="E390" s="240"/>
      <c r="F390" s="251">
        <v>10000</v>
      </c>
      <c r="G390" s="250">
        <f>SUM(F390)</f>
        <v>10000</v>
      </c>
    </row>
    <row r="391" spans="1:8" ht="39.75" customHeight="1" x14ac:dyDescent="0.2">
      <c r="A391" s="358" t="s">
        <v>305</v>
      </c>
      <c r="B391" s="359"/>
      <c r="C391" s="359"/>
      <c r="D391" s="359"/>
      <c r="E391" s="359"/>
      <c r="F391" s="359"/>
      <c r="G391" s="359"/>
      <c r="H391" s="221"/>
    </row>
    <row r="392" spans="1:8" ht="9.75" customHeight="1" x14ac:dyDescent="0.2">
      <c r="A392" s="125"/>
      <c r="B392" s="102"/>
      <c r="C392" s="102"/>
      <c r="D392" s="102"/>
      <c r="E392" s="102"/>
      <c r="F392" s="102"/>
      <c r="G392" s="102"/>
    </row>
    <row r="393" spans="1:8" ht="21" customHeight="1" x14ac:dyDescent="0.2">
      <c r="A393" s="356" t="s">
        <v>405</v>
      </c>
      <c r="B393" s="356"/>
      <c r="C393" s="356"/>
      <c r="D393" s="356"/>
      <c r="E393" s="356"/>
      <c r="F393" s="356"/>
      <c r="G393" s="356"/>
    </row>
    <row r="394" spans="1:8" ht="15.75" customHeight="1" x14ac:dyDescent="0.25">
      <c r="A394" s="461" t="s">
        <v>205</v>
      </c>
      <c r="B394" s="461"/>
      <c r="C394" s="461"/>
      <c r="D394" s="461"/>
      <c r="E394" s="461"/>
      <c r="F394" s="461"/>
      <c r="G394" s="461"/>
    </row>
    <row r="395" spans="1:8" ht="15" customHeight="1" x14ac:dyDescent="0.25">
      <c r="A395" s="357" t="s">
        <v>352</v>
      </c>
      <c r="B395" s="357"/>
      <c r="C395" s="357"/>
      <c r="D395" s="357"/>
      <c r="E395" s="357"/>
      <c r="F395" s="357"/>
      <c r="G395" s="357"/>
    </row>
    <row r="396" spans="1:8" ht="6.75" customHeight="1" x14ac:dyDescent="0.2">
      <c r="A396" s="124"/>
      <c r="B396" s="48"/>
      <c r="C396" s="48"/>
      <c r="D396" s="48"/>
      <c r="E396" s="48"/>
      <c r="F396" s="48"/>
      <c r="G396" s="48"/>
    </row>
    <row r="397" spans="1:8" ht="17.25" customHeight="1" x14ac:dyDescent="0.2">
      <c r="A397" s="361" t="s">
        <v>163</v>
      </c>
      <c r="B397" s="361"/>
      <c r="C397" s="361"/>
      <c r="D397" s="361"/>
      <c r="E397" s="361"/>
      <c r="F397" s="361"/>
      <c r="G397" s="361"/>
    </row>
    <row r="398" spans="1:8" ht="20.25" customHeight="1" x14ac:dyDescent="0.2">
      <c r="A398" s="361" t="s">
        <v>404</v>
      </c>
      <c r="B398" s="361"/>
      <c r="C398" s="361"/>
      <c r="D398" s="361"/>
      <c r="E398" s="361"/>
      <c r="F398" s="361"/>
      <c r="G398" s="361"/>
    </row>
    <row r="399" spans="1:8" ht="18.75" customHeight="1" x14ac:dyDescent="0.2">
      <c r="A399" s="361" t="s">
        <v>387</v>
      </c>
      <c r="B399" s="361"/>
      <c r="C399" s="361"/>
      <c r="D399" s="361"/>
      <c r="E399" s="361"/>
      <c r="F399" s="361"/>
      <c r="G399" s="361"/>
    </row>
    <row r="400" spans="1:8" ht="22.5" customHeight="1" x14ac:dyDescent="0.2">
      <c r="A400" s="361" t="s">
        <v>386</v>
      </c>
      <c r="B400" s="361"/>
      <c r="C400" s="361"/>
      <c r="D400" s="361"/>
      <c r="E400" s="361"/>
      <c r="F400" s="361"/>
      <c r="G400" s="361"/>
    </row>
    <row r="401" spans="1:8" ht="29.25" customHeight="1" x14ac:dyDescent="0.25">
      <c r="A401" s="139" t="s">
        <v>340</v>
      </c>
    </row>
    <row r="402" spans="1:8" ht="13.5" customHeight="1" x14ac:dyDescent="0.2"/>
    <row r="403" spans="1:8" ht="57" customHeight="1" x14ac:dyDescent="0.2">
      <c r="A403" s="437" t="s">
        <v>164</v>
      </c>
      <c r="B403" s="456"/>
      <c r="C403" s="101" t="s">
        <v>165</v>
      </c>
      <c r="D403" s="386" t="s">
        <v>136</v>
      </c>
      <c r="E403" s="462" t="s">
        <v>166</v>
      </c>
      <c r="F403" s="101" t="s">
        <v>390</v>
      </c>
      <c r="G403" s="47" t="s">
        <v>84</v>
      </c>
    </row>
    <row r="404" spans="1:8" ht="48.75" customHeight="1" x14ac:dyDescent="0.2">
      <c r="A404" s="457"/>
      <c r="B404" s="458"/>
      <c r="C404" s="77" t="s">
        <v>135</v>
      </c>
      <c r="D404" s="388"/>
      <c r="E404" s="463"/>
      <c r="F404" s="119" t="s">
        <v>47</v>
      </c>
      <c r="G404" s="47" t="s">
        <v>47</v>
      </c>
    </row>
    <row r="405" spans="1:8" ht="20.25" customHeight="1" x14ac:dyDescent="0.2">
      <c r="A405" s="401" t="s">
        <v>154</v>
      </c>
      <c r="B405" s="402"/>
      <c r="C405" s="333">
        <v>536.4</v>
      </c>
      <c r="D405" s="254">
        <v>7</v>
      </c>
      <c r="E405" s="334">
        <v>0.13</v>
      </c>
      <c r="F405" s="13">
        <f>C405*E405</f>
        <v>69.731999999999999</v>
      </c>
      <c r="G405" s="13">
        <f>C405*D405*E405</f>
        <v>488.12399999999997</v>
      </c>
    </row>
    <row r="406" spans="1:8" ht="24" customHeight="1" x14ac:dyDescent="0.2">
      <c r="A406" s="401" t="s">
        <v>400</v>
      </c>
      <c r="B406" s="402"/>
      <c r="C406" s="335">
        <v>974.9</v>
      </c>
      <c r="D406" s="254">
        <v>7</v>
      </c>
      <c r="E406" s="334">
        <v>0.13</v>
      </c>
      <c r="F406" s="335">
        <f t="shared" ref="F406:F413" si="42">C406*E406</f>
        <v>126.73699999999999</v>
      </c>
      <c r="G406" s="333">
        <f t="shared" ref="G406:G413" si="43">D406*F406</f>
        <v>887.15899999999999</v>
      </c>
    </row>
    <row r="407" spans="1:8" ht="23.25" customHeight="1" x14ac:dyDescent="0.2">
      <c r="A407" s="401" t="s">
        <v>167</v>
      </c>
      <c r="B407" s="402"/>
      <c r="C407" s="333">
        <v>1982.5</v>
      </c>
      <c r="D407" s="254">
        <v>7</v>
      </c>
      <c r="E407" s="334">
        <v>0.13</v>
      </c>
      <c r="F407" s="113">
        <f t="shared" si="42"/>
        <v>257.72500000000002</v>
      </c>
      <c r="G407" s="13">
        <f t="shared" si="43"/>
        <v>1804.0750000000003</v>
      </c>
    </row>
    <row r="408" spans="1:8" ht="21.75" customHeight="1" x14ac:dyDescent="0.2">
      <c r="A408" s="401" t="s">
        <v>169</v>
      </c>
      <c r="B408" s="402"/>
      <c r="C408" s="336">
        <v>1724.7</v>
      </c>
      <c r="D408" s="254">
        <v>7</v>
      </c>
      <c r="E408" s="334">
        <v>0.13</v>
      </c>
      <c r="F408" s="113">
        <f t="shared" si="42"/>
        <v>224.21100000000001</v>
      </c>
      <c r="G408" s="13">
        <f t="shared" si="43"/>
        <v>1569.4770000000001</v>
      </c>
    </row>
    <row r="409" spans="1:8" ht="24" customHeight="1" x14ac:dyDescent="0.2">
      <c r="A409" s="401" t="s">
        <v>137</v>
      </c>
      <c r="B409" s="402"/>
      <c r="C409" s="333">
        <v>1020</v>
      </c>
      <c r="D409" s="254">
        <v>7</v>
      </c>
      <c r="E409" s="334">
        <v>0.13</v>
      </c>
      <c r="F409" s="335">
        <f t="shared" si="42"/>
        <v>132.6</v>
      </c>
      <c r="G409" s="333">
        <f t="shared" si="43"/>
        <v>928.19999999999993</v>
      </c>
    </row>
    <row r="410" spans="1:8" ht="20.25" customHeight="1" x14ac:dyDescent="0.2">
      <c r="A410" s="401" t="s">
        <v>138</v>
      </c>
      <c r="B410" s="402"/>
      <c r="C410" s="335">
        <v>840</v>
      </c>
      <c r="D410" s="254">
        <v>7</v>
      </c>
      <c r="E410" s="334">
        <v>0.13</v>
      </c>
      <c r="F410" s="113">
        <f t="shared" si="42"/>
        <v>109.2</v>
      </c>
      <c r="G410" s="13">
        <f t="shared" si="43"/>
        <v>764.4</v>
      </c>
    </row>
    <row r="411" spans="1:8" ht="21.75" customHeight="1" x14ac:dyDescent="0.2">
      <c r="A411" s="401" t="s">
        <v>139</v>
      </c>
      <c r="B411" s="402"/>
      <c r="C411" s="335">
        <v>350</v>
      </c>
      <c r="D411" s="254">
        <v>7</v>
      </c>
      <c r="E411" s="334">
        <v>0.13</v>
      </c>
      <c r="F411" s="113">
        <f t="shared" si="42"/>
        <v>45.5</v>
      </c>
      <c r="G411" s="13">
        <f t="shared" si="43"/>
        <v>318.5</v>
      </c>
    </row>
    <row r="412" spans="1:8" ht="20.25" customHeight="1" x14ac:dyDescent="0.2">
      <c r="A412" s="401" t="s">
        <v>157</v>
      </c>
      <c r="B412" s="402"/>
      <c r="C412" s="333">
        <v>1420</v>
      </c>
      <c r="D412" s="254">
        <v>7</v>
      </c>
      <c r="E412" s="334">
        <v>0.13</v>
      </c>
      <c r="F412" s="335">
        <f t="shared" si="42"/>
        <v>184.6</v>
      </c>
      <c r="G412" s="333">
        <f t="shared" si="43"/>
        <v>1292.2</v>
      </c>
    </row>
    <row r="413" spans="1:8" ht="30.75" customHeight="1" x14ac:dyDescent="0.2">
      <c r="A413" s="389" t="s">
        <v>342</v>
      </c>
      <c r="B413" s="390"/>
      <c r="C413" s="332">
        <v>645</v>
      </c>
      <c r="D413" s="330">
        <v>7</v>
      </c>
      <c r="E413" s="331">
        <v>0.13</v>
      </c>
      <c r="F413" s="337">
        <f t="shared" si="42"/>
        <v>83.850000000000009</v>
      </c>
      <c r="G413" s="332">
        <f t="shared" si="43"/>
        <v>586.95000000000005</v>
      </c>
    </row>
    <row r="414" spans="1:8" ht="18" customHeight="1" x14ac:dyDescent="0.25">
      <c r="A414" s="464" t="s">
        <v>280</v>
      </c>
      <c r="B414" s="465"/>
      <c r="C414" s="53">
        <f>SUM(C405:C413)</f>
        <v>9493.5</v>
      </c>
      <c r="D414" s="44"/>
      <c r="E414" s="44"/>
      <c r="F414" s="45"/>
      <c r="G414" s="103">
        <f>SUM(G405:G413)</f>
        <v>8639.0849999999991</v>
      </c>
    </row>
    <row r="415" spans="1:8" ht="7.5" customHeight="1" x14ac:dyDescent="0.2">
      <c r="A415" s="166"/>
      <c r="B415" s="102"/>
      <c r="C415" s="95"/>
      <c r="D415" s="96"/>
      <c r="E415" s="96"/>
      <c r="F415" s="95"/>
      <c r="G415" s="97"/>
      <c r="H415" s="220"/>
    </row>
    <row r="416" spans="1:8" ht="20.25" customHeight="1" x14ac:dyDescent="0.25">
      <c r="A416" s="71" t="s">
        <v>381</v>
      </c>
      <c r="B416" s="71"/>
      <c r="C416" s="71"/>
    </row>
    <row r="417" spans="1:8" ht="12.75" customHeight="1" x14ac:dyDescent="0.2"/>
    <row r="418" spans="1:8" ht="33.75" customHeight="1" x14ac:dyDescent="0.2">
      <c r="A418" s="437" t="s">
        <v>170</v>
      </c>
      <c r="B418" s="456"/>
      <c r="C418" s="101" t="s">
        <v>162</v>
      </c>
      <c r="D418" s="386" t="s">
        <v>136</v>
      </c>
      <c r="E418" s="462" t="s">
        <v>171</v>
      </c>
      <c r="F418" s="101" t="s">
        <v>390</v>
      </c>
      <c r="G418" s="47" t="s">
        <v>84</v>
      </c>
    </row>
    <row r="419" spans="1:8" ht="66.75" customHeight="1" x14ac:dyDescent="0.2">
      <c r="A419" s="457"/>
      <c r="B419" s="458"/>
      <c r="C419" s="77" t="s">
        <v>168</v>
      </c>
      <c r="D419" s="388"/>
      <c r="E419" s="463"/>
      <c r="F419" s="119" t="s">
        <v>47</v>
      </c>
      <c r="G419" s="47" t="s">
        <v>47</v>
      </c>
    </row>
    <row r="420" spans="1:8" ht="22.5" customHeight="1" x14ac:dyDescent="0.2">
      <c r="A420" s="410" t="s">
        <v>172</v>
      </c>
      <c r="B420" s="411"/>
      <c r="C420" s="338">
        <v>300</v>
      </c>
      <c r="D420" s="339">
        <v>7</v>
      </c>
      <c r="E420" s="340">
        <v>0.13</v>
      </c>
      <c r="F420" s="275">
        <f>C420*E420</f>
        <v>39</v>
      </c>
      <c r="G420" s="275">
        <f>C420*D420*E420</f>
        <v>273</v>
      </c>
      <c r="H420" t="s">
        <v>19</v>
      </c>
    </row>
    <row r="421" spans="1:8" ht="21" customHeight="1" x14ac:dyDescent="0.2">
      <c r="A421" s="401" t="s">
        <v>173</v>
      </c>
      <c r="B421" s="402"/>
      <c r="C421" s="335">
        <v>350</v>
      </c>
      <c r="D421" s="254">
        <v>7</v>
      </c>
      <c r="E421" s="334">
        <v>0.13</v>
      </c>
      <c r="F421" s="113">
        <f t="shared" ref="F421:F426" si="44">C421*E421</f>
        <v>45.5</v>
      </c>
      <c r="G421" s="13">
        <f t="shared" ref="G421:G426" si="45">D421*F421</f>
        <v>318.5</v>
      </c>
    </row>
    <row r="422" spans="1:8" ht="18" customHeight="1" x14ac:dyDescent="0.2">
      <c r="A422" s="401" t="s">
        <v>174</v>
      </c>
      <c r="B422" s="402"/>
      <c r="C422" s="333">
        <v>320</v>
      </c>
      <c r="D422" s="254">
        <v>7</v>
      </c>
      <c r="E422" s="334">
        <v>0.13</v>
      </c>
      <c r="F422" s="113">
        <f t="shared" si="44"/>
        <v>41.6</v>
      </c>
      <c r="G422" s="13">
        <f t="shared" si="45"/>
        <v>291.2</v>
      </c>
    </row>
    <row r="423" spans="1:8" ht="19.5" customHeight="1" x14ac:dyDescent="0.2">
      <c r="A423" s="401" t="s">
        <v>175</v>
      </c>
      <c r="B423" s="402"/>
      <c r="C423" s="336">
        <v>428</v>
      </c>
      <c r="D423" s="254">
        <v>7</v>
      </c>
      <c r="E423" s="334">
        <v>0.13</v>
      </c>
      <c r="F423" s="113">
        <f t="shared" si="44"/>
        <v>55.64</v>
      </c>
      <c r="G423" s="13">
        <f t="shared" si="45"/>
        <v>389.48</v>
      </c>
    </row>
    <row r="424" spans="1:8" ht="19.5" customHeight="1" x14ac:dyDescent="0.2">
      <c r="A424" s="401" t="s">
        <v>176</v>
      </c>
      <c r="B424" s="402"/>
      <c r="C424" s="333">
        <v>1320</v>
      </c>
      <c r="D424" s="254">
        <v>7</v>
      </c>
      <c r="E424" s="334">
        <v>0.13</v>
      </c>
      <c r="F424" s="335">
        <f t="shared" si="44"/>
        <v>171.6</v>
      </c>
      <c r="G424" s="333">
        <f t="shared" si="45"/>
        <v>1201.2</v>
      </c>
    </row>
    <row r="425" spans="1:8" ht="28.5" customHeight="1" x14ac:dyDescent="0.2">
      <c r="A425" s="405" t="s">
        <v>207</v>
      </c>
      <c r="B425" s="405"/>
      <c r="C425" s="304">
        <v>264.36</v>
      </c>
      <c r="D425" s="311">
        <v>7</v>
      </c>
      <c r="E425" s="341">
        <v>0.13</v>
      </c>
      <c r="F425" s="303">
        <f t="shared" si="44"/>
        <v>34.366800000000005</v>
      </c>
      <c r="G425" s="304">
        <f t="shared" si="45"/>
        <v>240.56760000000003</v>
      </c>
    </row>
    <row r="426" spans="1:8" ht="21.75" customHeight="1" x14ac:dyDescent="0.2">
      <c r="A426" s="299" t="s">
        <v>223</v>
      </c>
      <c r="B426" s="300"/>
      <c r="C426" s="342">
        <v>3287.5</v>
      </c>
      <c r="D426" s="343">
        <v>7</v>
      </c>
      <c r="E426" s="344">
        <v>0.13</v>
      </c>
      <c r="F426" s="345">
        <f t="shared" si="44"/>
        <v>427.375</v>
      </c>
      <c r="G426" s="346">
        <f t="shared" si="45"/>
        <v>2991.625</v>
      </c>
    </row>
    <row r="427" spans="1:8" ht="20.45" customHeight="1" x14ac:dyDescent="0.25">
      <c r="A427" s="137"/>
      <c r="B427" s="100"/>
      <c r="C427" s="53">
        <f>SUM(C420:C426)</f>
        <v>6269.8600000000006</v>
      </c>
      <c r="D427" s="44"/>
      <c r="E427" s="44"/>
      <c r="F427" s="45"/>
      <c r="G427" s="103">
        <f>SUM(G420:G426)</f>
        <v>5705.5725999999995</v>
      </c>
    </row>
    <row r="428" spans="1:8" ht="14.25" customHeight="1" x14ac:dyDescent="0.2">
      <c r="A428" s="285"/>
      <c r="B428" s="285"/>
      <c r="C428" s="285"/>
      <c r="D428" s="285"/>
      <c r="E428" s="285"/>
      <c r="F428" s="285"/>
      <c r="G428" s="285"/>
    </row>
    <row r="429" spans="1:8" ht="18" customHeight="1" x14ac:dyDescent="0.2">
      <c r="A429" s="544" t="s">
        <v>387</v>
      </c>
      <c r="B429" s="544"/>
      <c r="C429" s="74"/>
      <c r="D429" s="74"/>
      <c r="E429" s="74"/>
      <c r="F429" s="74"/>
      <c r="G429" s="74"/>
    </row>
    <row r="430" spans="1:8" ht="18" customHeight="1" x14ac:dyDescent="0.2">
      <c r="A430" s="286"/>
      <c r="B430" s="286"/>
      <c r="C430" s="286"/>
      <c r="D430" s="286"/>
      <c r="E430" s="286"/>
      <c r="F430" s="286"/>
      <c r="G430" s="286"/>
    </row>
    <row r="431" spans="1:8" ht="15.75" customHeight="1" x14ac:dyDescent="0.2">
      <c r="A431" s="437" t="s">
        <v>89</v>
      </c>
      <c r="B431" s="438"/>
      <c r="C431" s="439"/>
      <c r="D431" s="360" t="s">
        <v>90</v>
      </c>
      <c r="E431" s="443" t="s">
        <v>91</v>
      </c>
      <c r="F431" s="362" t="s">
        <v>200</v>
      </c>
      <c r="G431" s="254" t="s">
        <v>0</v>
      </c>
    </row>
    <row r="432" spans="1:8" ht="21" customHeight="1" x14ac:dyDescent="0.2">
      <c r="A432" s="440"/>
      <c r="B432" s="441"/>
      <c r="C432" s="442"/>
      <c r="D432" s="360"/>
      <c r="E432" s="444"/>
      <c r="F432" s="362"/>
      <c r="G432" s="254" t="s">
        <v>33</v>
      </c>
    </row>
    <row r="433" spans="1:8" ht="21.75" customHeight="1" x14ac:dyDescent="0.2">
      <c r="A433" s="389" t="s">
        <v>382</v>
      </c>
      <c r="B433" s="445"/>
      <c r="C433" s="390"/>
      <c r="D433" s="330" t="s">
        <v>105</v>
      </c>
      <c r="E433" s="330">
        <v>17</v>
      </c>
      <c r="F433" s="331">
        <v>120</v>
      </c>
      <c r="G433" s="332">
        <f>E433*F433</f>
        <v>2040</v>
      </c>
    </row>
    <row r="434" spans="1:8" ht="21.75" customHeight="1" x14ac:dyDescent="0.25">
      <c r="A434" s="446" t="s">
        <v>388</v>
      </c>
      <c r="B434" s="447"/>
      <c r="C434" s="448"/>
      <c r="D434" s="49"/>
      <c r="E434" s="49"/>
      <c r="F434" s="49"/>
      <c r="G434" s="50">
        <v>2040</v>
      </c>
    </row>
    <row r="435" spans="1:8" ht="30" customHeight="1" x14ac:dyDescent="0.25">
      <c r="A435" s="71" t="s">
        <v>389</v>
      </c>
      <c r="B435" s="71"/>
      <c r="C435" s="71"/>
      <c r="D435" s="71"/>
    </row>
    <row r="436" spans="1:8" ht="18" customHeight="1" x14ac:dyDescent="0.25">
      <c r="A436" s="485"/>
      <c r="B436" s="486"/>
      <c r="C436" s="486"/>
      <c r="D436" s="486"/>
      <c r="E436" s="486"/>
      <c r="F436" s="486"/>
      <c r="G436" s="486"/>
    </row>
    <row r="437" spans="1:8" ht="21.75" customHeight="1" x14ac:dyDescent="0.2">
      <c r="A437" s="433" t="s">
        <v>408</v>
      </c>
      <c r="B437" s="434"/>
      <c r="C437" s="434"/>
      <c r="D437" s="435"/>
      <c r="E437" s="162" t="s">
        <v>108</v>
      </c>
      <c r="F437" s="162" t="s">
        <v>109</v>
      </c>
      <c r="G437" s="162" t="s">
        <v>43</v>
      </c>
    </row>
    <row r="438" spans="1:8" ht="16.5" customHeight="1" x14ac:dyDescent="0.2">
      <c r="A438" s="403"/>
      <c r="B438" s="436"/>
      <c r="C438" s="436"/>
      <c r="D438" s="404"/>
      <c r="E438" s="162">
        <v>82</v>
      </c>
      <c r="F438" s="313">
        <v>70</v>
      </c>
      <c r="G438" s="322">
        <f>E438*F438</f>
        <v>5740</v>
      </c>
    </row>
    <row r="439" spans="1:8" ht="21" customHeight="1" x14ac:dyDescent="0.2">
      <c r="A439" s="179" t="s">
        <v>278</v>
      </c>
      <c r="B439" s="65"/>
      <c r="C439" s="65"/>
      <c r="D439" s="455"/>
      <c r="E439" s="455"/>
      <c r="F439" s="455"/>
      <c r="G439" s="69">
        <f>SUM(G438)</f>
        <v>5740</v>
      </c>
      <c r="H439" s="222"/>
    </row>
    <row r="440" spans="1:8" ht="15.75" customHeight="1" x14ac:dyDescent="0.2">
      <c r="A440" s="351"/>
      <c r="B440" s="352"/>
      <c r="C440" s="352"/>
      <c r="D440" s="93"/>
      <c r="E440" s="93"/>
      <c r="F440" s="93"/>
      <c r="G440" s="353"/>
      <c r="H440" s="354"/>
    </row>
    <row r="441" spans="1:8" ht="30.75" customHeight="1" x14ac:dyDescent="0.25">
      <c r="A441" s="490" t="s">
        <v>409</v>
      </c>
      <c r="B441" s="543"/>
      <c r="C441" s="543"/>
      <c r="D441" s="543"/>
      <c r="E441" s="144"/>
      <c r="F441" s="70"/>
      <c r="G441" s="92">
        <f>SUM(G439+G434+G427+G414)</f>
        <v>22124.657599999999</v>
      </c>
    </row>
    <row r="442" spans="1:8" ht="66.75" customHeight="1" x14ac:dyDescent="0.25">
      <c r="A442" s="138"/>
      <c r="B442" s="115"/>
      <c r="C442" s="115"/>
      <c r="D442" s="115"/>
      <c r="E442" s="115"/>
      <c r="F442" s="78"/>
      <c r="G442" s="116"/>
      <c r="H442" s="222"/>
    </row>
    <row r="443" spans="1:8" ht="24" customHeight="1" x14ac:dyDescent="0.25">
      <c r="A443" s="432" t="s">
        <v>110</v>
      </c>
      <c r="B443" s="432"/>
      <c r="C443" s="432"/>
      <c r="D443" s="432"/>
      <c r="E443" s="432"/>
      <c r="F443" s="432"/>
      <c r="G443" s="432"/>
    </row>
    <row r="444" spans="1:8" ht="16.5" customHeight="1" x14ac:dyDescent="0.2">
      <c r="A444" s="124"/>
      <c r="B444" s="18"/>
    </row>
    <row r="445" spans="1:8" x14ac:dyDescent="0.2">
      <c r="A445" s="361" t="s">
        <v>121</v>
      </c>
      <c r="B445" s="361"/>
      <c r="C445" s="361"/>
      <c r="D445" s="361"/>
      <c r="E445" s="429">
        <f>G219</f>
        <v>149200.21160000004</v>
      </c>
      <c r="F445" s="429"/>
    </row>
    <row r="446" spans="1:8" ht="9.75" customHeight="1" x14ac:dyDescent="0.2">
      <c r="A446" s="124"/>
      <c r="B446" s="18"/>
      <c r="C446" s="18"/>
      <c r="E446" s="80"/>
      <c r="F446" s="80"/>
    </row>
    <row r="447" spans="1:8" ht="16.5" customHeight="1" x14ac:dyDescent="0.2">
      <c r="A447" s="361" t="s">
        <v>182</v>
      </c>
      <c r="B447" s="361"/>
      <c r="C447" s="361"/>
      <c r="D447" s="361"/>
      <c r="E447" s="429">
        <f>G355</f>
        <v>62668.535600000003</v>
      </c>
      <c r="F447" s="429"/>
    </row>
    <row r="448" spans="1:8" ht="9.75" customHeight="1" x14ac:dyDescent="0.2">
      <c r="A448" s="124"/>
      <c r="B448" s="18"/>
      <c r="C448" s="18"/>
      <c r="D448" s="18"/>
      <c r="E448" s="80"/>
      <c r="F448" s="80"/>
    </row>
    <row r="449" spans="1:8" ht="18.75" customHeight="1" x14ac:dyDescent="0.2">
      <c r="A449" s="361" t="s">
        <v>142</v>
      </c>
      <c r="B449" s="361"/>
      <c r="C449" s="361"/>
      <c r="D449" s="361"/>
      <c r="E449" s="429">
        <f>G383</f>
        <v>11760</v>
      </c>
      <c r="F449" s="429"/>
    </row>
    <row r="450" spans="1:8" ht="9" customHeight="1" x14ac:dyDescent="0.2">
      <c r="A450" s="48"/>
      <c r="B450" s="48"/>
      <c r="C450" s="48"/>
      <c r="D450" s="48"/>
      <c r="E450" s="249"/>
      <c r="F450" s="249"/>
    </row>
    <row r="451" spans="1:8" ht="19.5" customHeight="1" x14ac:dyDescent="0.2">
      <c r="A451" s="460" t="s">
        <v>143</v>
      </c>
      <c r="B451" s="460"/>
      <c r="C451" s="460"/>
      <c r="D451" s="460"/>
      <c r="E451" s="429">
        <f>G390</f>
        <v>10000</v>
      </c>
      <c r="F451" s="429"/>
    </row>
    <row r="452" spans="1:8" ht="6.75" customHeight="1" x14ac:dyDescent="0.2">
      <c r="A452" s="460"/>
      <c r="B452" s="460"/>
      <c r="C452" s="460"/>
      <c r="D452" s="460"/>
      <c r="E452" s="548"/>
      <c r="F452" s="549"/>
    </row>
    <row r="453" spans="1:8" ht="18" customHeight="1" x14ac:dyDescent="0.2">
      <c r="A453" s="361" t="s">
        <v>401</v>
      </c>
      <c r="B453" s="361"/>
      <c r="C453" s="361"/>
      <c r="D453" s="361"/>
      <c r="E453" s="429">
        <f>G441</f>
        <v>22124.657599999999</v>
      </c>
      <c r="F453" s="429"/>
    </row>
    <row r="454" spans="1:8" ht="18" customHeight="1" x14ac:dyDescent="0.2">
      <c r="A454" s="454" t="s">
        <v>402</v>
      </c>
      <c r="B454" s="454"/>
      <c r="C454" s="454"/>
      <c r="D454" s="454"/>
      <c r="E454" s="459"/>
      <c r="F454" s="459"/>
      <c r="G454" s="104"/>
    </row>
    <row r="455" spans="1:8" ht="15.75" customHeight="1" x14ac:dyDescent="0.2">
      <c r="A455" s="547"/>
      <c r="B455" s="547"/>
      <c r="C455" s="547"/>
      <c r="D455" s="547"/>
      <c r="E455" s="547"/>
      <c r="F455" s="547"/>
      <c r="G455" s="547"/>
    </row>
    <row r="456" spans="1:8" ht="18.75" customHeight="1" x14ac:dyDescent="0.25">
      <c r="A456" s="431" t="s">
        <v>111</v>
      </c>
      <c r="B456" s="431"/>
      <c r="C456" s="431"/>
      <c r="D456" s="43"/>
      <c r="E456" s="551">
        <f>SUM(E445:E454)</f>
        <v>255753.40480000005</v>
      </c>
      <c r="F456" s="551"/>
      <c r="G456" s="43"/>
    </row>
    <row r="457" spans="1:8" ht="21" customHeight="1" thickBot="1" x14ac:dyDescent="0.3">
      <c r="A457" s="550" t="s">
        <v>377</v>
      </c>
      <c r="B457" s="550"/>
      <c r="C457" s="550"/>
      <c r="D457" s="55"/>
      <c r="E457" s="450">
        <f>E456*17%</f>
        <v>43478.078816000008</v>
      </c>
      <c r="F457" s="450"/>
      <c r="G457" s="55"/>
    </row>
    <row r="458" spans="1:8" ht="20.25" customHeight="1" thickTop="1" x14ac:dyDescent="0.25">
      <c r="A458" s="136"/>
      <c r="E458" s="451">
        <f>SUM(E456:E457)</f>
        <v>299231.48361600004</v>
      </c>
      <c r="F458" s="452"/>
    </row>
    <row r="459" spans="1:8" ht="20.25" customHeight="1" x14ac:dyDescent="0.25">
      <c r="A459" s="136"/>
      <c r="E459" s="241"/>
      <c r="F459" s="136"/>
      <c r="H459" s="223"/>
    </row>
    <row r="460" spans="1:8" ht="20.25" customHeight="1" x14ac:dyDescent="0.25">
      <c r="A460" s="136"/>
      <c r="E460" s="241"/>
      <c r="F460" s="136"/>
      <c r="H460" s="223"/>
    </row>
    <row r="461" spans="1:8" ht="20.25" customHeight="1" x14ac:dyDescent="0.25">
      <c r="A461" s="136"/>
      <c r="E461" s="241"/>
      <c r="F461" s="136"/>
      <c r="H461" s="223"/>
    </row>
    <row r="462" spans="1:8" ht="20.25" customHeight="1" x14ac:dyDescent="0.25">
      <c r="A462" s="136"/>
      <c r="E462" s="241"/>
      <c r="F462" s="136"/>
      <c r="H462" s="223"/>
    </row>
    <row r="463" spans="1:8" ht="20.25" customHeight="1" x14ac:dyDescent="0.25">
      <c r="A463" s="136"/>
      <c r="E463" s="241"/>
      <c r="F463" s="136"/>
      <c r="H463" s="223"/>
    </row>
    <row r="464" spans="1:8" ht="20.25" customHeight="1" x14ac:dyDescent="0.25">
      <c r="A464" s="136"/>
      <c r="E464" s="241"/>
      <c r="F464" s="136"/>
      <c r="H464" s="223"/>
    </row>
    <row r="465" spans="1:8" ht="20.25" customHeight="1" x14ac:dyDescent="0.25">
      <c r="A465" s="136"/>
      <c r="E465" s="241"/>
      <c r="F465" s="136"/>
      <c r="H465" s="223"/>
    </row>
    <row r="466" spans="1:8" ht="20.25" customHeight="1" x14ac:dyDescent="0.25">
      <c r="A466" s="136"/>
      <c r="E466" s="241"/>
      <c r="F466" s="136"/>
      <c r="H466" s="223"/>
    </row>
    <row r="467" spans="1:8" ht="20.25" customHeight="1" x14ac:dyDescent="0.25">
      <c r="A467" s="136"/>
      <c r="E467" s="241"/>
      <c r="F467" s="136"/>
      <c r="H467" s="223"/>
    </row>
    <row r="468" spans="1:8" ht="20.25" customHeight="1" x14ac:dyDescent="0.25">
      <c r="A468" s="136"/>
      <c r="E468" s="241"/>
      <c r="F468" s="136"/>
      <c r="H468" s="223"/>
    </row>
    <row r="469" spans="1:8" ht="20.25" customHeight="1" x14ac:dyDescent="0.25">
      <c r="A469" s="136"/>
      <c r="E469" s="241"/>
      <c r="F469" s="136"/>
      <c r="H469" s="223"/>
    </row>
    <row r="470" spans="1:8" ht="20.25" customHeight="1" x14ac:dyDescent="0.25">
      <c r="A470" s="136"/>
      <c r="E470" s="241"/>
      <c r="F470" s="136"/>
      <c r="H470" s="223"/>
    </row>
    <row r="471" spans="1:8" ht="20.25" customHeight="1" x14ac:dyDescent="0.25">
      <c r="A471" s="136"/>
      <c r="E471" s="241"/>
      <c r="F471" s="136"/>
      <c r="H471" s="223"/>
    </row>
    <row r="472" spans="1:8" ht="20.25" customHeight="1" x14ac:dyDescent="0.25">
      <c r="A472" s="136"/>
      <c r="E472" s="241"/>
      <c r="F472" s="136"/>
      <c r="H472" s="223"/>
    </row>
    <row r="473" spans="1:8" ht="20.25" customHeight="1" x14ac:dyDescent="0.25">
      <c r="A473" s="136"/>
      <c r="E473" s="241"/>
      <c r="F473" s="136"/>
      <c r="H473" s="223"/>
    </row>
    <row r="474" spans="1:8" ht="57.75" customHeight="1" x14ac:dyDescent="0.25">
      <c r="A474" s="136"/>
      <c r="H474" s="223"/>
    </row>
    <row r="475" spans="1:8" ht="48.75" customHeight="1" x14ac:dyDescent="0.25">
      <c r="A475" s="139"/>
      <c r="B475" s="432" t="s">
        <v>112</v>
      </c>
      <c r="C475" s="432"/>
      <c r="D475" s="432"/>
    </row>
    <row r="476" spans="1:8" ht="33" customHeight="1" x14ac:dyDescent="0.25">
      <c r="A476" s="139" t="s">
        <v>306</v>
      </c>
      <c r="B476" s="205"/>
      <c r="C476" s="205"/>
      <c r="D476" s="205"/>
    </row>
    <row r="477" spans="1:8" ht="48.75" customHeight="1" x14ac:dyDescent="0.2">
      <c r="A477" s="496" t="s">
        <v>353</v>
      </c>
      <c r="B477" s="496"/>
      <c r="C477" s="496"/>
      <c r="D477" s="496"/>
      <c r="E477" s="496"/>
      <c r="F477" s="496"/>
      <c r="G477" s="496"/>
      <c r="H477" s="496"/>
    </row>
    <row r="478" spans="1:8" ht="19.5" customHeight="1" x14ac:dyDescent="0.2">
      <c r="A478" s="496" t="s">
        <v>308</v>
      </c>
      <c r="B478" s="496"/>
      <c r="C478" s="496"/>
      <c r="D478" s="496"/>
      <c r="E478" s="496"/>
      <c r="F478" s="496"/>
      <c r="G478" s="496"/>
      <c r="H478" s="496"/>
    </row>
    <row r="479" spans="1:8" ht="31.5" customHeight="1" x14ac:dyDescent="0.2">
      <c r="A479" s="496" t="s">
        <v>309</v>
      </c>
      <c r="B479" s="496"/>
      <c r="C479" s="496"/>
      <c r="D479" s="496"/>
      <c r="E479" s="496"/>
      <c r="F479" s="496"/>
      <c r="G479" s="496"/>
      <c r="H479" s="496"/>
    </row>
    <row r="480" spans="1:8" ht="36.75" customHeight="1" x14ac:dyDescent="0.2">
      <c r="A480" s="496" t="s">
        <v>310</v>
      </c>
      <c r="B480" s="496"/>
      <c r="C480" s="496"/>
      <c r="D480" s="496"/>
      <c r="E480" s="496"/>
      <c r="F480" s="496"/>
      <c r="G480" s="496"/>
      <c r="H480" s="496"/>
    </row>
    <row r="481" spans="1:8" ht="21.75" customHeight="1" x14ac:dyDescent="0.2">
      <c r="A481" s="124"/>
      <c r="H481" s="243"/>
    </row>
    <row r="482" spans="1:8" ht="23.25" customHeight="1" x14ac:dyDescent="0.25">
      <c r="A482" s="432" t="s">
        <v>113</v>
      </c>
      <c r="B482" s="432"/>
      <c r="C482" s="432"/>
      <c r="D482" s="432"/>
      <c r="E482" s="432"/>
      <c r="F482" s="432"/>
      <c r="G482" s="432"/>
    </row>
    <row r="483" spans="1:8" ht="12.75" customHeight="1" x14ac:dyDescent="0.25">
      <c r="A483" s="432"/>
      <c r="B483" s="432"/>
      <c r="C483" s="432"/>
      <c r="D483" s="432"/>
      <c r="E483" s="432"/>
      <c r="F483" s="432"/>
      <c r="G483" s="432"/>
    </row>
    <row r="484" spans="1:8" ht="30" customHeight="1" x14ac:dyDescent="0.2">
      <c r="A484" s="359" t="s">
        <v>307</v>
      </c>
      <c r="B484" s="359"/>
      <c r="C484" s="359"/>
      <c r="D484" s="359"/>
      <c r="E484" s="359"/>
      <c r="F484" s="359"/>
      <c r="G484" s="359"/>
      <c r="H484" s="359"/>
    </row>
    <row r="485" spans="1:8" ht="9" customHeight="1" x14ac:dyDescent="0.2">
      <c r="A485" s="359"/>
      <c r="B485" s="359"/>
      <c r="C485" s="359"/>
      <c r="D485" s="359"/>
      <c r="E485" s="359"/>
      <c r="F485" s="359"/>
      <c r="G485" s="359"/>
      <c r="H485" s="359"/>
    </row>
    <row r="486" spans="1:8" ht="10.5" customHeight="1" x14ac:dyDescent="0.2">
      <c r="A486" s="379"/>
      <c r="B486" s="379"/>
      <c r="C486" s="379"/>
      <c r="D486" s="379"/>
      <c r="E486" s="379"/>
      <c r="F486" s="379"/>
      <c r="G486" s="379"/>
      <c r="H486" s="244"/>
    </row>
    <row r="487" spans="1:8" ht="30.75" customHeight="1" x14ac:dyDescent="0.2">
      <c r="A487" s="359" t="s">
        <v>295</v>
      </c>
      <c r="B487" s="359"/>
      <c r="C487" s="359"/>
      <c r="D487" s="359"/>
      <c r="E487" s="359"/>
      <c r="F487" s="359"/>
      <c r="G487" s="359"/>
      <c r="H487" s="359"/>
    </row>
    <row r="488" spans="1:8" ht="9.75" customHeight="1" x14ac:dyDescent="0.2">
      <c r="A488" s="379"/>
      <c r="B488" s="379"/>
      <c r="C488" s="379"/>
      <c r="D488" s="379"/>
      <c r="E488" s="379"/>
      <c r="F488" s="379"/>
      <c r="G488" s="379"/>
      <c r="H488" s="102"/>
    </row>
    <row r="489" spans="1:8" ht="28.5" customHeight="1" x14ac:dyDescent="0.2">
      <c r="A489" s="359" t="s">
        <v>296</v>
      </c>
      <c r="B489" s="359"/>
      <c r="C489" s="359"/>
      <c r="D489" s="359"/>
      <c r="E489" s="359"/>
      <c r="F489" s="359"/>
      <c r="G489" s="359"/>
    </row>
    <row r="490" spans="1:8" ht="9.75" customHeight="1" x14ac:dyDescent="0.2">
      <c r="A490" s="132"/>
      <c r="B490" s="66"/>
      <c r="C490" s="66"/>
      <c r="D490" s="66"/>
      <c r="E490" s="66"/>
      <c r="F490" s="66"/>
      <c r="G490" s="66"/>
    </row>
    <row r="491" spans="1:8" ht="31.5" customHeight="1" x14ac:dyDescent="0.2">
      <c r="A491" s="359" t="s">
        <v>311</v>
      </c>
      <c r="B491" s="359"/>
      <c r="C491" s="359"/>
      <c r="D491" s="359"/>
      <c r="E491" s="359"/>
      <c r="F491" s="359"/>
      <c r="G491" s="359"/>
      <c r="H491" s="359"/>
    </row>
    <row r="492" spans="1:8" ht="9.75" customHeight="1" x14ac:dyDescent="0.2">
      <c r="A492" s="132"/>
      <c r="B492" s="66"/>
      <c r="C492" s="66"/>
      <c r="D492" s="66"/>
      <c r="E492" s="66"/>
      <c r="F492" s="66"/>
      <c r="G492" s="66"/>
      <c r="H492" s="102"/>
    </row>
    <row r="493" spans="1:8" ht="28.5" customHeight="1" x14ac:dyDescent="0.2">
      <c r="A493" s="379" t="s">
        <v>312</v>
      </c>
      <c r="B493" s="379"/>
      <c r="C493" s="379"/>
      <c r="D493" s="379"/>
      <c r="E493" s="379"/>
      <c r="F493" s="379"/>
      <c r="G493" s="379"/>
    </row>
    <row r="494" spans="1:8" ht="9.75" customHeight="1" x14ac:dyDescent="0.2">
      <c r="A494" s="132"/>
      <c r="B494" s="66"/>
      <c r="C494" s="66"/>
      <c r="D494" s="66"/>
      <c r="E494" s="66"/>
      <c r="F494" s="66"/>
      <c r="G494" s="66"/>
    </row>
    <row r="495" spans="1:8" ht="32.25" customHeight="1" x14ac:dyDescent="0.2">
      <c r="A495" s="359" t="s">
        <v>297</v>
      </c>
      <c r="B495" s="359"/>
      <c r="C495" s="359"/>
      <c r="D495" s="359"/>
      <c r="E495" s="359"/>
      <c r="F495" s="359"/>
      <c r="G495" s="359"/>
      <c r="H495" s="359"/>
    </row>
    <row r="496" spans="1:8" ht="12" customHeight="1" x14ac:dyDescent="0.2">
      <c r="A496" s="359"/>
      <c r="B496" s="359"/>
      <c r="C496" s="359"/>
      <c r="D496" s="359"/>
      <c r="E496" s="359"/>
      <c r="F496" s="359"/>
      <c r="G496" s="359"/>
      <c r="H496" s="102"/>
    </row>
    <row r="497" spans="1:8" ht="20.25" customHeight="1" x14ac:dyDescent="0.2">
      <c r="A497" s="90" t="s">
        <v>313</v>
      </c>
      <c r="B497" s="90"/>
      <c r="C497" s="90"/>
      <c r="D497" s="90"/>
      <c r="E497" s="90"/>
      <c r="F497" s="90"/>
      <c r="G497" s="90"/>
    </row>
    <row r="498" spans="1:8" ht="11.25" customHeight="1" x14ac:dyDescent="0.2">
      <c r="A498" s="430"/>
      <c r="B498" s="430"/>
      <c r="C498" s="430"/>
      <c r="D498" s="430"/>
      <c r="E498" s="430"/>
      <c r="F498" s="430"/>
      <c r="G498" s="430"/>
    </row>
    <row r="499" spans="1:8" ht="18.75" customHeight="1" x14ac:dyDescent="0.2">
      <c r="A499" s="66" t="s">
        <v>298</v>
      </c>
      <c r="B499" s="66"/>
      <c r="C499" s="66"/>
      <c r="D499" s="66"/>
      <c r="E499" s="66"/>
      <c r="F499" s="66"/>
      <c r="G499" s="66"/>
    </row>
    <row r="500" spans="1:8" ht="12" customHeight="1" x14ac:dyDescent="0.2">
      <c r="A500" s="132"/>
      <c r="B500" s="66"/>
      <c r="C500" s="66"/>
      <c r="D500" s="66"/>
      <c r="E500" s="66"/>
      <c r="F500" s="66"/>
      <c r="G500" s="66"/>
      <c r="H500" s="66"/>
    </row>
    <row r="501" spans="1:8" ht="90.75" customHeight="1" x14ac:dyDescent="0.2">
      <c r="A501" s="359" t="s">
        <v>403</v>
      </c>
      <c r="B501" s="359"/>
      <c r="C501" s="359"/>
      <c r="D501" s="359"/>
      <c r="E501" s="359"/>
      <c r="F501" s="359"/>
      <c r="G501" s="359"/>
      <c r="H501" s="359"/>
    </row>
    <row r="502" spans="1:8" ht="11.25" customHeight="1" x14ac:dyDescent="0.2">
      <c r="A502" s="102"/>
      <c r="B502" s="102"/>
      <c r="C502" s="102"/>
      <c r="D502" s="102"/>
      <c r="E502" s="102"/>
      <c r="F502" s="102"/>
      <c r="G502" s="102"/>
      <c r="H502" s="102"/>
    </row>
    <row r="503" spans="1:8" ht="27" customHeight="1" x14ac:dyDescent="0.2">
      <c r="A503" s="359" t="s">
        <v>294</v>
      </c>
      <c r="B503" s="359"/>
      <c r="C503" s="359"/>
      <c r="D503" s="359"/>
      <c r="E503" s="359"/>
      <c r="F503" s="359"/>
      <c r="G503" s="359"/>
      <c r="H503" s="359"/>
    </row>
    <row r="504" spans="1:8" ht="13.5" customHeight="1" x14ac:dyDescent="0.2">
      <c r="A504" s="132"/>
      <c r="B504" s="90"/>
      <c r="C504" s="90"/>
      <c r="D504" s="90"/>
      <c r="E504" s="90"/>
      <c r="F504" s="90"/>
      <c r="G504" s="90"/>
      <c r="H504" s="102"/>
    </row>
    <row r="505" spans="1:8" ht="33" customHeight="1" x14ac:dyDescent="0.2">
      <c r="A505" s="545" t="s">
        <v>354</v>
      </c>
      <c r="B505" s="545"/>
      <c r="C505" s="545"/>
      <c r="D505" s="545"/>
      <c r="E505" s="545"/>
      <c r="F505" s="545"/>
      <c r="G505" s="545"/>
      <c r="H505" s="545"/>
    </row>
    <row r="506" spans="1:8" ht="12" customHeight="1" x14ac:dyDescent="0.2">
      <c r="A506" s="430"/>
      <c r="B506" s="430"/>
      <c r="C506" s="430"/>
      <c r="D506" s="430"/>
      <c r="E506" s="430"/>
      <c r="F506" s="430"/>
      <c r="G506" s="430"/>
      <c r="H506" s="245"/>
    </row>
    <row r="507" spans="1:8" ht="50.25" customHeight="1" x14ac:dyDescent="0.2">
      <c r="A507" s="96"/>
      <c r="B507" s="75"/>
      <c r="C507" s="75"/>
      <c r="D507" s="75"/>
      <c r="E507" s="75"/>
      <c r="F507" s="546" t="s">
        <v>315</v>
      </c>
      <c r="G507" s="546"/>
    </row>
    <row r="508" spans="1:8" ht="22.5" customHeight="1" x14ac:dyDescent="0.2">
      <c r="A508" s="48" t="s">
        <v>379</v>
      </c>
      <c r="B508" s="48"/>
      <c r="C508" s="48"/>
      <c r="D508" s="48"/>
      <c r="E508" s="48"/>
      <c r="F508" s="48"/>
      <c r="G508" s="48"/>
      <c r="H508" s="75"/>
    </row>
    <row r="509" spans="1:8" ht="19.5" customHeight="1" x14ac:dyDescent="0.2">
      <c r="A509" s="242" t="s">
        <v>380</v>
      </c>
      <c r="B509" s="242"/>
      <c r="C509" s="242"/>
      <c r="D509" s="242"/>
      <c r="E509" s="242"/>
      <c r="F509" s="546" t="s">
        <v>378</v>
      </c>
      <c r="G509" s="546"/>
      <c r="H509" s="48"/>
    </row>
    <row r="510" spans="1:8" ht="16.149999999999999" customHeight="1" x14ac:dyDescent="0.2">
      <c r="H510" s="242"/>
    </row>
    <row r="511" spans="1:8" ht="16.149999999999999" customHeight="1" x14ac:dyDescent="0.2"/>
    <row r="512" spans="1:8" ht="16.149999999999999" customHeight="1" x14ac:dyDescent="0.2"/>
    <row r="513" spans="1:7" ht="16.149999999999999" customHeight="1" x14ac:dyDescent="0.2"/>
    <row r="517" spans="1:7" x14ac:dyDescent="0.2">
      <c r="A517" s="202"/>
      <c r="B517" s="202"/>
      <c r="C517" s="180"/>
      <c r="D517" s="203"/>
      <c r="E517" s="203"/>
      <c r="F517" s="203"/>
      <c r="G517" s="180"/>
    </row>
    <row r="518" spans="1:7" x14ac:dyDescent="0.2">
      <c r="A518" s="202"/>
      <c r="B518" s="202"/>
      <c r="C518" s="180"/>
      <c r="D518" s="203"/>
      <c r="E518" s="203"/>
      <c r="F518" s="203"/>
      <c r="G518" s="180"/>
    </row>
    <row r="519" spans="1:7" x14ac:dyDescent="0.2">
      <c r="A519" s="74"/>
      <c r="B519" s="74"/>
      <c r="C519" s="97"/>
      <c r="D519" s="96"/>
      <c r="E519" s="181"/>
      <c r="F519" s="95"/>
      <c r="G519" s="97"/>
    </row>
    <row r="520" spans="1:7" x14ac:dyDescent="0.2">
      <c r="A520" s="200"/>
      <c r="B520" s="200"/>
      <c r="C520" s="182"/>
      <c r="D520" s="183"/>
      <c r="E520" s="181"/>
      <c r="F520" s="95"/>
      <c r="G520" s="97"/>
    </row>
    <row r="521" spans="1:7" x14ac:dyDescent="0.2">
      <c r="A521" s="74"/>
      <c r="B521" s="74"/>
      <c r="C521" s="97"/>
      <c r="D521" s="183"/>
      <c r="E521" s="181"/>
      <c r="F521" s="95"/>
      <c r="G521" s="97"/>
    </row>
    <row r="522" spans="1:7" x14ac:dyDescent="0.2">
      <c r="A522" s="199"/>
      <c r="B522" s="199"/>
      <c r="C522" s="184"/>
      <c r="D522" s="185"/>
      <c r="E522" s="186"/>
      <c r="F522" s="187"/>
      <c r="G522" s="188"/>
    </row>
    <row r="523" spans="1:7" x14ac:dyDescent="0.2">
      <c r="A523" s="200"/>
      <c r="B523" s="200"/>
      <c r="C523" s="189"/>
      <c r="D523" s="183"/>
      <c r="E523" s="181"/>
      <c r="F523" s="95"/>
      <c r="G523" s="97"/>
    </row>
    <row r="524" spans="1:7" x14ac:dyDescent="0.2">
      <c r="A524" s="200"/>
      <c r="B524" s="200"/>
      <c r="C524" s="189"/>
      <c r="D524" s="183"/>
      <c r="E524" s="181"/>
      <c r="F524" s="95"/>
      <c r="G524" s="97"/>
    </row>
    <row r="525" spans="1:7" x14ac:dyDescent="0.2">
      <c r="A525" s="74"/>
      <c r="B525" s="74"/>
      <c r="C525" s="95"/>
      <c r="D525" s="183"/>
      <c r="E525" s="181"/>
      <c r="F525" s="95"/>
      <c r="G525" s="97"/>
    </row>
    <row r="526" spans="1:7" x14ac:dyDescent="0.2">
      <c r="A526" s="74"/>
      <c r="B526" s="74"/>
      <c r="C526" s="95"/>
      <c r="D526" s="183"/>
      <c r="E526" s="181"/>
      <c r="F526" s="95"/>
      <c r="G526" s="97"/>
    </row>
    <row r="527" spans="1:7" x14ac:dyDescent="0.2">
      <c r="A527" s="74"/>
      <c r="B527" s="74"/>
      <c r="C527" s="95"/>
      <c r="D527" s="183"/>
      <c r="E527" s="181"/>
      <c r="F527" s="95"/>
      <c r="G527" s="97"/>
    </row>
    <row r="528" spans="1:7" x14ac:dyDescent="0.2">
      <c r="A528" s="74"/>
      <c r="B528" s="74"/>
      <c r="C528" s="95"/>
      <c r="D528" s="183"/>
      <c r="E528" s="181"/>
      <c r="F528" s="95"/>
      <c r="G528" s="97"/>
    </row>
    <row r="529" spans="1:7" x14ac:dyDescent="0.2">
      <c r="A529" s="74"/>
      <c r="B529" s="74"/>
      <c r="C529" s="190"/>
      <c r="D529" s="191"/>
      <c r="E529" s="192"/>
      <c r="F529" s="190"/>
      <c r="G529" s="193"/>
    </row>
    <row r="530" spans="1:7" x14ac:dyDescent="0.2">
      <c r="A530" s="200"/>
      <c r="B530" s="200"/>
      <c r="C530" s="189"/>
      <c r="D530" s="96"/>
      <c r="E530" s="181"/>
      <c r="F530" s="95"/>
      <c r="G530" s="97"/>
    </row>
    <row r="531" spans="1:7" x14ac:dyDescent="0.2">
      <c r="A531" s="200"/>
      <c r="B531" s="200"/>
      <c r="C531" s="189"/>
      <c r="D531" s="96"/>
      <c r="E531" s="181"/>
      <c r="F531" s="95"/>
      <c r="G531" s="97"/>
    </row>
    <row r="532" spans="1:7" x14ac:dyDescent="0.2">
      <c r="A532" s="200"/>
      <c r="B532" s="200"/>
      <c r="C532" s="182"/>
      <c r="D532" s="183"/>
      <c r="E532" s="181"/>
      <c r="F532" s="95"/>
      <c r="G532" s="97"/>
    </row>
    <row r="533" spans="1:7" x14ac:dyDescent="0.2">
      <c r="A533" s="74"/>
      <c r="B533" s="74"/>
      <c r="C533" s="190"/>
      <c r="D533" s="191"/>
      <c r="E533" s="192"/>
      <c r="F533" s="190"/>
      <c r="G533" s="193"/>
    </row>
    <row r="534" spans="1:7" x14ac:dyDescent="0.2">
      <c r="A534" s="74"/>
      <c r="B534" s="74"/>
      <c r="C534" s="95"/>
      <c r="D534" s="183"/>
      <c r="E534" s="181"/>
      <c r="F534" s="95"/>
      <c r="G534" s="97"/>
    </row>
    <row r="535" spans="1:7" x14ac:dyDescent="0.2">
      <c r="A535" s="191"/>
      <c r="B535" s="102"/>
      <c r="C535" s="182"/>
      <c r="D535" s="183"/>
      <c r="E535" s="194"/>
      <c r="F535" s="182"/>
      <c r="G535" s="189"/>
    </row>
    <row r="536" spans="1:7" x14ac:dyDescent="0.2">
      <c r="A536" s="74"/>
      <c r="B536" s="74"/>
      <c r="C536" s="97"/>
      <c r="D536" s="96"/>
      <c r="E536" s="181"/>
      <c r="F536" s="95"/>
      <c r="G536" s="97"/>
    </row>
    <row r="537" spans="1:7" x14ac:dyDescent="0.2">
      <c r="A537" s="74"/>
      <c r="B537" s="74"/>
      <c r="C537" s="193"/>
      <c r="D537" s="125"/>
      <c r="E537" s="192"/>
      <c r="F537" s="190"/>
      <c r="G537" s="193"/>
    </row>
    <row r="538" spans="1:7" x14ac:dyDescent="0.2">
      <c r="A538" s="201"/>
      <c r="B538" s="201"/>
      <c r="C538" s="195"/>
      <c r="D538" s="75"/>
      <c r="E538" s="192"/>
      <c r="F538" s="190"/>
      <c r="G538" s="196"/>
    </row>
    <row r="539" spans="1:7" x14ac:dyDescent="0.2">
      <c r="A539" s="201"/>
      <c r="B539" s="201"/>
      <c r="C539" s="195"/>
      <c r="D539" s="75"/>
      <c r="E539" s="192"/>
      <c r="F539" s="190"/>
      <c r="G539" s="196"/>
    </row>
    <row r="540" spans="1:7" ht="22.5" customHeight="1" x14ac:dyDescent="0.2">
      <c r="A540" s="74"/>
      <c r="B540" s="74"/>
      <c r="C540" s="146"/>
      <c r="D540" s="25"/>
      <c r="E540" s="24"/>
      <c r="F540" s="26"/>
      <c r="G540" s="46"/>
    </row>
    <row r="541" spans="1:7" ht="33.75" customHeight="1" x14ac:dyDescent="0.2"/>
    <row r="543" spans="1:7" x14ac:dyDescent="0.2">
      <c r="A543" s="202"/>
      <c r="B543" s="202"/>
      <c r="C543" s="180"/>
      <c r="D543" s="203"/>
      <c r="E543" s="203"/>
      <c r="F543" s="203"/>
      <c r="G543" s="180"/>
    </row>
    <row r="544" spans="1:7" x14ac:dyDescent="0.2">
      <c r="A544" s="202"/>
      <c r="B544" s="202"/>
      <c r="C544" s="180"/>
      <c r="D544" s="203"/>
      <c r="E544" s="203"/>
      <c r="F544" s="203"/>
      <c r="G544" s="180"/>
    </row>
    <row r="545" spans="1:7" x14ac:dyDescent="0.2">
      <c r="A545" s="74"/>
      <c r="B545" s="74"/>
      <c r="C545" s="97"/>
      <c r="D545" s="96"/>
      <c r="E545" s="96"/>
      <c r="F545" s="95"/>
      <c r="G545" s="97"/>
    </row>
    <row r="546" spans="1:7" x14ac:dyDescent="0.2">
      <c r="A546" s="74"/>
      <c r="B546" s="74"/>
      <c r="C546" s="95"/>
      <c r="D546" s="96"/>
      <c r="E546" s="96"/>
      <c r="F546" s="95"/>
      <c r="G546" s="97"/>
    </row>
    <row r="547" spans="1:7" x14ac:dyDescent="0.2">
      <c r="A547" s="74"/>
      <c r="B547" s="74"/>
      <c r="C547" s="97"/>
      <c r="D547" s="96"/>
      <c r="E547" s="96"/>
      <c r="F547" s="95"/>
      <c r="G547" s="97"/>
    </row>
    <row r="548" spans="1:7" x14ac:dyDescent="0.2">
      <c r="A548" s="199"/>
      <c r="B548" s="199"/>
      <c r="C548" s="184"/>
      <c r="D548" s="185"/>
      <c r="E548" s="197"/>
      <c r="F548" s="187"/>
      <c r="G548" s="188"/>
    </row>
    <row r="549" spans="1:7" x14ac:dyDescent="0.2">
      <c r="A549" s="74"/>
      <c r="B549" s="74"/>
      <c r="C549" s="97"/>
      <c r="D549" s="96"/>
      <c r="E549" s="96"/>
      <c r="F549" s="95"/>
      <c r="G549" s="97"/>
    </row>
    <row r="550" spans="1:7" x14ac:dyDescent="0.2">
      <c r="A550" s="74"/>
      <c r="B550" s="74"/>
      <c r="C550" s="95"/>
      <c r="D550" s="96"/>
      <c r="E550" s="96"/>
      <c r="F550" s="95"/>
      <c r="G550" s="97"/>
    </row>
    <row r="551" spans="1:7" x14ac:dyDescent="0.2">
      <c r="A551" s="74"/>
      <c r="B551" s="74"/>
      <c r="C551" s="95"/>
      <c r="D551" s="96"/>
      <c r="E551" s="96"/>
      <c r="F551" s="95"/>
      <c r="G551" s="97"/>
    </row>
    <row r="552" spans="1:7" x14ac:dyDescent="0.2">
      <c r="A552" s="74"/>
      <c r="B552" s="74"/>
      <c r="C552" s="95"/>
      <c r="D552" s="96"/>
      <c r="E552" s="96"/>
      <c r="F552" s="95"/>
      <c r="G552" s="97"/>
    </row>
    <row r="553" spans="1:7" x14ac:dyDescent="0.2">
      <c r="A553" s="74"/>
      <c r="B553" s="74"/>
      <c r="C553" s="95"/>
      <c r="D553" s="96"/>
      <c r="E553" s="96"/>
      <c r="F553" s="95"/>
      <c r="G553" s="97"/>
    </row>
    <row r="554" spans="1:7" x14ac:dyDescent="0.2">
      <c r="A554" s="74"/>
      <c r="B554" s="74"/>
      <c r="C554" s="190"/>
      <c r="D554" s="75"/>
      <c r="E554" s="75"/>
      <c r="F554" s="190"/>
      <c r="G554" s="193"/>
    </row>
    <row r="555" spans="1:7" x14ac:dyDescent="0.2">
      <c r="A555" s="74"/>
      <c r="B555" s="74"/>
      <c r="C555" s="97"/>
      <c r="D555" s="96"/>
      <c r="E555" s="96"/>
      <c r="F555" s="95"/>
      <c r="G555" s="97"/>
    </row>
    <row r="556" spans="1:7" x14ac:dyDescent="0.2">
      <c r="A556" s="74"/>
      <c r="B556" s="74"/>
      <c r="C556" s="95"/>
      <c r="D556" s="96"/>
      <c r="E556" s="96"/>
      <c r="F556" s="95"/>
      <c r="G556" s="97"/>
    </row>
    <row r="557" spans="1:7" x14ac:dyDescent="0.2">
      <c r="A557" s="74"/>
      <c r="B557" s="74"/>
      <c r="C557" s="190"/>
      <c r="D557" s="75"/>
      <c r="E557" s="75"/>
      <c r="F557" s="190"/>
      <c r="G557" s="193"/>
    </row>
    <row r="558" spans="1:7" x14ac:dyDescent="0.2">
      <c r="A558" s="74"/>
      <c r="B558" s="74"/>
      <c r="C558" s="95"/>
      <c r="D558" s="96"/>
      <c r="E558" s="96"/>
      <c r="F558" s="95"/>
      <c r="G558" s="97"/>
    </row>
    <row r="559" spans="1:7" x14ac:dyDescent="0.2">
      <c r="A559" s="74"/>
      <c r="B559" s="74"/>
      <c r="C559" s="97"/>
      <c r="D559" s="96"/>
      <c r="E559" s="96"/>
      <c r="F559" s="95"/>
      <c r="G559" s="97"/>
    </row>
    <row r="560" spans="1:7" x14ac:dyDescent="0.2">
      <c r="A560" s="74"/>
      <c r="B560" s="74"/>
      <c r="C560" s="97"/>
      <c r="D560" s="96"/>
      <c r="E560" s="96"/>
      <c r="F560" s="95"/>
      <c r="G560" s="97"/>
    </row>
    <row r="561" spans="1:7" x14ac:dyDescent="0.2">
      <c r="A561" s="201"/>
      <c r="B561" s="201"/>
      <c r="C561" s="195"/>
      <c r="D561" s="75"/>
      <c r="E561" s="198"/>
      <c r="F561" s="190"/>
      <c r="G561" s="196"/>
    </row>
    <row r="562" spans="1:7" x14ac:dyDescent="0.2">
      <c r="A562" s="201"/>
      <c r="B562" s="201"/>
      <c r="C562" s="195"/>
      <c r="D562" s="75"/>
      <c r="E562" s="198"/>
      <c r="F562" s="190"/>
      <c r="G562" s="196"/>
    </row>
    <row r="563" spans="1:7" ht="18.75" customHeight="1" x14ac:dyDescent="0.2">
      <c r="A563" s="74"/>
      <c r="B563" s="74"/>
      <c r="C563" s="146"/>
      <c r="D563" s="25"/>
      <c r="E563" s="24"/>
      <c r="F563" s="26"/>
      <c r="G563" s="46"/>
    </row>
    <row r="564" spans="1:7" ht="22.5" customHeight="1" x14ac:dyDescent="0.2"/>
    <row r="570" spans="1:7" x14ac:dyDescent="0.2">
      <c r="A570" s="202"/>
      <c r="B570" s="202"/>
      <c r="C570" s="180"/>
      <c r="D570" s="203"/>
      <c r="E570" s="203"/>
      <c r="F570" s="203"/>
      <c r="G570" s="180"/>
    </row>
    <row r="571" spans="1:7" x14ac:dyDescent="0.2">
      <c r="A571" s="202"/>
      <c r="B571" s="202"/>
      <c r="C571" s="180"/>
      <c r="D571" s="203"/>
      <c r="E571" s="203"/>
      <c r="F571" s="203"/>
      <c r="G571" s="180"/>
    </row>
    <row r="572" spans="1:7" x14ac:dyDescent="0.2">
      <c r="A572" s="74"/>
      <c r="B572" s="74"/>
      <c r="C572" s="97"/>
      <c r="D572" s="96"/>
      <c r="E572" s="96"/>
      <c r="F572" s="95"/>
      <c r="G572" s="97"/>
    </row>
    <row r="573" spans="1:7" x14ac:dyDescent="0.2">
      <c r="A573" s="200"/>
      <c r="B573" s="200"/>
      <c r="C573" s="182"/>
      <c r="D573" s="183"/>
      <c r="E573" s="96"/>
      <c r="F573" s="95"/>
      <c r="G573" s="97"/>
    </row>
    <row r="574" spans="1:7" x14ac:dyDescent="0.2">
      <c r="A574" s="74"/>
      <c r="B574" s="74"/>
      <c r="C574" s="97"/>
      <c r="D574" s="183"/>
      <c r="E574" s="96"/>
      <c r="F574" s="95"/>
      <c r="G574" s="97"/>
    </row>
    <row r="575" spans="1:7" x14ac:dyDescent="0.2">
      <c r="A575" s="199"/>
      <c r="B575" s="199"/>
      <c r="C575" s="184"/>
      <c r="D575" s="185"/>
      <c r="E575" s="96"/>
      <c r="F575" s="187"/>
      <c r="G575" s="188"/>
    </row>
    <row r="576" spans="1:7" x14ac:dyDescent="0.2">
      <c r="A576" s="200"/>
      <c r="B576" s="200"/>
      <c r="C576" s="189"/>
      <c r="D576" s="183"/>
      <c r="E576" s="96"/>
      <c r="F576" s="95"/>
      <c r="G576" s="97"/>
    </row>
    <row r="577" spans="1:7" x14ac:dyDescent="0.2">
      <c r="A577" s="200"/>
      <c r="B577" s="200"/>
      <c r="C577" s="189"/>
      <c r="D577" s="183"/>
      <c r="E577" s="96"/>
      <c r="F577" s="95"/>
      <c r="G577" s="97"/>
    </row>
    <row r="578" spans="1:7" x14ac:dyDescent="0.2">
      <c r="A578" s="74"/>
      <c r="B578" s="74"/>
      <c r="C578" s="95"/>
      <c r="D578" s="183"/>
      <c r="E578" s="96"/>
      <c r="F578" s="95"/>
      <c r="G578" s="97"/>
    </row>
    <row r="579" spans="1:7" x14ac:dyDescent="0.2">
      <c r="A579" s="74"/>
      <c r="B579" s="74"/>
      <c r="C579" s="95"/>
      <c r="D579" s="183"/>
      <c r="E579" s="96"/>
      <c r="F579" s="95"/>
      <c r="G579" s="97"/>
    </row>
    <row r="580" spans="1:7" x14ac:dyDescent="0.2">
      <c r="A580" s="74"/>
      <c r="B580" s="74"/>
      <c r="C580" s="95"/>
      <c r="D580" s="183"/>
      <c r="E580" s="96"/>
      <c r="F580" s="95"/>
      <c r="G580" s="97"/>
    </row>
    <row r="581" spans="1:7" x14ac:dyDescent="0.2">
      <c r="A581" s="74"/>
      <c r="B581" s="74"/>
      <c r="C581" s="95"/>
      <c r="D581" s="183"/>
      <c r="E581" s="96"/>
      <c r="F581" s="95"/>
      <c r="G581" s="97"/>
    </row>
    <row r="582" spans="1:7" x14ac:dyDescent="0.2">
      <c r="A582" s="74"/>
      <c r="B582" s="74"/>
      <c r="C582" s="190"/>
      <c r="D582" s="191"/>
      <c r="E582" s="96"/>
      <c r="F582" s="190"/>
      <c r="G582" s="193"/>
    </row>
    <row r="583" spans="1:7" x14ac:dyDescent="0.2">
      <c r="A583" s="200"/>
      <c r="B583" s="200"/>
      <c r="C583" s="189"/>
      <c r="D583" s="96"/>
      <c r="E583" s="96"/>
      <c r="F583" s="95"/>
      <c r="G583" s="97"/>
    </row>
    <row r="584" spans="1:7" x14ac:dyDescent="0.2">
      <c r="A584" s="200"/>
      <c r="B584" s="200"/>
      <c r="C584" s="189"/>
      <c r="D584" s="96"/>
      <c r="E584" s="96"/>
      <c r="F584" s="95"/>
      <c r="G584" s="97"/>
    </row>
    <row r="585" spans="1:7" x14ac:dyDescent="0.2">
      <c r="A585" s="200"/>
      <c r="B585" s="200"/>
      <c r="C585" s="182"/>
      <c r="D585" s="183"/>
      <c r="E585" s="96"/>
      <c r="F585" s="95"/>
      <c r="G585" s="97"/>
    </row>
    <row r="586" spans="1:7" x14ac:dyDescent="0.2">
      <c r="A586" s="74"/>
      <c r="B586" s="74"/>
      <c r="C586" s="190"/>
      <c r="D586" s="191"/>
      <c r="E586" s="96"/>
      <c r="F586" s="190"/>
      <c r="G586" s="193"/>
    </row>
    <row r="587" spans="1:7" x14ac:dyDescent="0.2">
      <c r="A587" s="74"/>
      <c r="B587" s="74"/>
      <c r="C587" s="95"/>
      <c r="D587" s="183"/>
      <c r="E587" s="96"/>
      <c r="F587" s="95"/>
      <c r="G587" s="97"/>
    </row>
    <row r="588" spans="1:7" x14ac:dyDescent="0.2">
      <c r="A588" s="200"/>
      <c r="B588" s="200"/>
      <c r="C588" s="182"/>
      <c r="D588" s="183"/>
      <c r="E588" s="96"/>
      <c r="F588" s="182"/>
      <c r="G588" s="189"/>
    </row>
    <row r="589" spans="1:7" x14ac:dyDescent="0.2">
      <c r="A589" s="74"/>
      <c r="B589" s="74"/>
      <c r="C589" s="97"/>
      <c r="D589" s="96"/>
      <c r="E589" s="96"/>
      <c r="F589" s="95"/>
      <c r="G589" s="97"/>
    </row>
    <row r="590" spans="1:7" x14ac:dyDescent="0.2">
      <c r="A590" s="74"/>
      <c r="B590" s="74"/>
      <c r="C590" s="193"/>
      <c r="D590" s="125"/>
      <c r="E590" s="96"/>
      <c r="F590" s="190"/>
      <c r="G590" s="193"/>
    </row>
    <row r="591" spans="1:7" x14ac:dyDescent="0.2">
      <c r="A591" s="201"/>
      <c r="B591" s="201"/>
      <c r="C591" s="195"/>
      <c r="D591" s="75"/>
      <c r="E591" s="96"/>
      <c r="F591" s="190"/>
      <c r="G591" s="196"/>
    </row>
    <row r="592" spans="1:7" x14ac:dyDescent="0.2">
      <c r="A592" s="201"/>
      <c r="B592" s="201"/>
      <c r="C592" s="195"/>
      <c r="D592" s="75"/>
      <c r="E592" s="96"/>
      <c r="F592" s="190"/>
      <c r="G592" s="196"/>
    </row>
    <row r="593" spans="1:7" x14ac:dyDescent="0.2">
      <c r="A593" s="74"/>
      <c r="B593" s="74"/>
      <c r="C593" s="146"/>
      <c r="D593" s="25"/>
      <c r="E593" s="24"/>
      <c r="F593" s="26"/>
      <c r="G593" s="46"/>
    </row>
  </sheetData>
  <mergeCells count="402">
    <mergeCell ref="A501:H501"/>
    <mergeCell ref="A503:H503"/>
    <mergeCell ref="A505:H505"/>
    <mergeCell ref="F507:G507"/>
    <mergeCell ref="F509:G509"/>
    <mergeCell ref="E451:F451"/>
    <mergeCell ref="A451:D451"/>
    <mergeCell ref="A455:G455"/>
    <mergeCell ref="E452:F452"/>
    <mergeCell ref="A457:C457"/>
    <mergeCell ref="E456:F456"/>
    <mergeCell ref="A45:G45"/>
    <mergeCell ref="A46:G46"/>
    <mergeCell ref="A484:H485"/>
    <mergeCell ref="A487:H487"/>
    <mergeCell ref="A495:H495"/>
    <mergeCell ref="A491:H491"/>
    <mergeCell ref="B475:D475"/>
    <mergeCell ref="A477:H477"/>
    <mergeCell ref="A478:H478"/>
    <mergeCell ref="A479:H479"/>
    <mergeCell ref="A480:H480"/>
    <mergeCell ref="A413:B413"/>
    <mergeCell ref="A109:A110"/>
    <mergeCell ref="A248:B248"/>
    <mergeCell ref="A243:B243"/>
    <mergeCell ref="A56:G56"/>
    <mergeCell ref="A57:G57"/>
    <mergeCell ref="A254:B254"/>
    <mergeCell ref="A168:A169"/>
    <mergeCell ref="B168:B169"/>
    <mergeCell ref="B142:B143"/>
    <mergeCell ref="A121:A122"/>
    <mergeCell ref="B121:B122"/>
    <mergeCell ref="A53:G53"/>
    <mergeCell ref="A117:A118"/>
    <mergeCell ref="B117:B118"/>
    <mergeCell ref="B130:B131"/>
    <mergeCell ref="A119:A120"/>
    <mergeCell ref="B82:B83"/>
    <mergeCell ref="A86:A87"/>
    <mergeCell ref="A74:G74"/>
    <mergeCell ref="B111:B112"/>
    <mergeCell ref="A101:A102"/>
    <mergeCell ref="B101:B102"/>
    <mergeCell ref="A103:A104"/>
    <mergeCell ref="B103:B104"/>
    <mergeCell ref="B113:B114"/>
    <mergeCell ref="B159:B160"/>
    <mergeCell ref="B146:B147"/>
    <mergeCell ref="A73:G73"/>
    <mergeCell ref="A59:G59"/>
    <mergeCell ref="A60:G60"/>
    <mergeCell ref="A70:G70"/>
    <mergeCell ref="A90:G90"/>
    <mergeCell ref="A99:A100"/>
    <mergeCell ref="A61:G61"/>
    <mergeCell ref="B80:B81"/>
    <mergeCell ref="A80:A81"/>
    <mergeCell ref="A82:A83"/>
    <mergeCell ref="A97:A98"/>
    <mergeCell ref="A75:A76"/>
    <mergeCell ref="A134:A135"/>
    <mergeCell ref="A93:A94"/>
    <mergeCell ref="A136:A137"/>
    <mergeCell ref="B132:B133"/>
    <mergeCell ref="B109:B110"/>
    <mergeCell ref="A113:A114"/>
    <mergeCell ref="B97:B98"/>
    <mergeCell ref="A130:A131"/>
    <mergeCell ref="A132:A133"/>
    <mergeCell ref="B105:B106"/>
    <mergeCell ref="A240:B240"/>
    <mergeCell ref="A271:B271"/>
    <mergeCell ref="A111:A112"/>
    <mergeCell ref="A237:B237"/>
    <mergeCell ref="A142:A143"/>
    <mergeCell ref="A150:G150"/>
    <mergeCell ref="B134:B135"/>
    <mergeCell ref="A151:A152"/>
    <mergeCell ref="B151:B152"/>
    <mergeCell ref="B119:B120"/>
    <mergeCell ref="A146:A147"/>
    <mergeCell ref="B136:B137"/>
    <mergeCell ref="A126:A127"/>
    <mergeCell ref="B126:B127"/>
    <mergeCell ref="A115:A116"/>
    <mergeCell ref="B115:B116"/>
    <mergeCell ref="A125:G125"/>
    <mergeCell ref="A238:B238"/>
    <mergeCell ref="A239:B239"/>
    <mergeCell ref="A155:A156"/>
    <mergeCell ref="B128:B129"/>
    <mergeCell ref="A138:A139"/>
    <mergeCell ref="B138:B139"/>
    <mergeCell ref="B140:B141"/>
    <mergeCell ref="A281:B281"/>
    <mergeCell ref="A293:B293"/>
    <mergeCell ref="A275:B275"/>
    <mergeCell ref="A265:F265"/>
    <mergeCell ref="F267:F268"/>
    <mergeCell ref="A241:B241"/>
    <mergeCell ref="A244:B244"/>
    <mergeCell ref="A242:B242"/>
    <mergeCell ref="A245:B245"/>
    <mergeCell ref="A246:B246"/>
    <mergeCell ref="A249:B249"/>
    <mergeCell ref="A251:B251"/>
    <mergeCell ref="A284:B284"/>
    <mergeCell ref="A278:B278"/>
    <mergeCell ref="A282:B282"/>
    <mergeCell ref="A286:B286"/>
    <mergeCell ref="A285:B285"/>
    <mergeCell ref="A26:G26"/>
    <mergeCell ref="A15:G15"/>
    <mergeCell ref="A16:G16"/>
    <mergeCell ref="A350:C350"/>
    <mergeCell ref="B343:C343"/>
    <mergeCell ref="B344:C344"/>
    <mergeCell ref="A332:E332"/>
    <mergeCell ref="F332:G332"/>
    <mergeCell ref="A334:G334"/>
    <mergeCell ref="A335:G335"/>
    <mergeCell ref="A338:A339"/>
    <mergeCell ref="B338:C339"/>
    <mergeCell ref="D338:D339"/>
    <mergeCell ref="E338:E339"/>
    <mergeCell ref="F338:F339"/>
    <mergeCell ref="G338:G339"/>
    <mergeCell ref="A291:B291"/>
    <mergeCell ref="A105:A106"/>
    <mergeCell ref="A34:G34"/>
    <mergeCell ref="A347:C347"/>
    <mergeCell ref="A348:C348"/>
    <mergeCell ref="A128:A129"/>
    <mergeCell ref="A140:A141"/>
    <mergeCell ref="B91:B92"/>
    <mergeCell ref="A58:G58"/>
    <mergeCell ref="A72:G72"/>
    <mergeCell ref="A36:G36"/>
    <mergeCell ref="A69:G69"/>
    <mergeCell ref="B78:B79"/>
    <mergeCell ref="A11:G11"/>
    <mergeCell ref="A23:G23"/>
    <mergeCell ref="A54:G54"/>
    <mergeCell ref="A43:G43"/>
    <mergeCell ref="A12:G12"/>
    <mergeCell ref="A13:G13"/>
    <mergeCell ref="A21:G21"/>
    <mergeCell ref="A20:G20"/>
    <mergeCell ref="A29:G29"/>
    <mergeCell ref="A14:G14"/>
    <mergeCell ref="A18:G18"/>
    <mergeCell ref="A24:G24"/>
    <mergeCell ref="A22:G22"/>
    <mergeCell ref="A19:H19"/>
    <mergeCell ref="A38:G38"/>
    <mergeCell ref="A39:G39"/>
    <mergeCell ref="A37:G37"/>
    <mergeCell ref="A52:G52"/>
    <mergeCell ref="A50:G50"/>
    <mergeCell ref="A311:B311"/>
    <mergeCell ref="A280:B280"/>
    <mergeCell ref="A273:B273"/>
    <mergeCell ref="A272:B272"/>
    <mergeCell ref="A283:B283"/>
    <mergeCell ref="F1:G1"/>
    <mergeCell ref="A35:G35"/>
    <mergeCell ref="A77:G77"/>
    <mergeCell ref="B75:B76"/>
    <mergeCell ref="A44:G44"/>
    <mergeCell ref="A78:A79"/>
    <mergeCell ref="A71:G71"/>
    <mergeCell ref="B86:B87"/>
    <mergeCell ref="A84:A85"/>
    <mergeCell ref="F2:G2"/>
    <mergeCell ref="A40:G40"/>
    <mergeCell ref="A25:G25"/>
    <mergeCell ref="A41:G41"/>
    <mergeCell ref="A51:G51"/>
    <mergeCell ref="A55:G55"/>
    <mergeCell ref="A9:H9"/>
    <mergeCell ref="A3:G3"/>
    <mergeCell ref="A5:G5"/>
    <mergeCell ref="A6:G6"/>
    <mergeCell ref="A398:G398"/>
    <mergeCell ref="A400:G400"/>
    <mergeCell ref="E362:E363"/>
    <mergeCell ref="A407:B407"/>
    <mergeCell ref="A379:C380"/>
    <mergeCell ref="A7:G7"/>
    <mergeCell ref="A67:G67"/>
    <mergeCell ref="A411:B411"/>
    <mergeCell ref="D403:D404"/>
    <mergeCell ref="A383:C383"/>
    <mergeCell ref="A8:G8"/>
    <mergeCell ref="A42:G42"/>
    <mergeCell ref="A28:G28"/>
    <mergeCell ref="A48:G48"/>
    <mergeCell ref="F314:F315"/>
    <mergeCell ref="G314:G315"/>
    <mergeCell ref="G304:G305"/>
    <mergeCell ref="A262:B262"/>
    <mergeCell ref="A263:B263"/>
    <mergeCell ref="A269:B269"/>
    <mergeCell ref="A274:B274"/>
    <mergeCell ref="B170:B171"/>
    <mergeCell ref="A317:B317"/>
    <mergeCell ref="A287:B287"/>
    <mergeCell ref="A447:D447"/>
    <mergeCell ref="A418:B419"/>
    <mergeCell ref="D418:D419"/>
    <mergeCell ref="E418:E419"/>
    <mergeCell ref="A399:G399"/>
    <mergeCell ref="E447:F447"/>
    <mergeCell ref="A423:B423"/>
    <mergeCell ref="A443:G443"/>
    <mergeCell ref="A409:B409"/>
    <mergeCell ref="A436:G436"/>
    <mergeCell ref="A421:B421"/>
    <mergeCell ref="A441:D441"/>
    <mergeCell ref="A429:B429"/>
    <mergeCell ref="A320:B320"/>
    <mergeCell ref="A331:G331"/>
    <mergeCell ref="A318:B318"/>
    <mergeCell ref="A319:B319"/>
    <mergeCell ref="A357:F357"/>
    <mergeCell ref="A359:B359"/>
    <mergeCell ref="D362:D363"/>
    <mergeCell ref="A382:C382"/>
    <mergeCell ref="A381:C381"/>
    <mergeCell ref="D353:E353"/>
    <mergeCell ref="B362:B363"/>
    <mergeCell ref="C362:C363"/>
    <mergeCell ref="A294:B294"/>
    <mergeCell ref="A295:B295"/>
    <mergeCell ref="A296:B296"/>
    <mergeCell ref="A297:B297"/>
    <mergeCell ref="A352:C352"/>
    <mergeCell ref="A349:C349"/>
    <mergeCell ref="A322:B322"/>
    <mergeCell ref="A323:B323"/>
    <mergeCell ref="A389:G389"/>
    <mergeCell ref="F362:F363"/>
    <mergeCell ref="A306:B306"/>
    <mergeCell ref="A307:B307"/>
    <mergeCell ref="A308:B308"/>
    <mergeCell ref="A325:G325"/>
    <mergeCell ref="B346:C346"/>
    <mergeCell ref="A327:G327"/>
    <mergeCell ref="A328:G328"/>
    <mergeCell ref="A316:B316"/>
    <mergeCell ref="A312:F312"/>
    <mergeCell ref="A362:A363"/>
    <mergeCell ref="A314:B315"/>
    <mergeCell ref="C314:C315"/>
    <mergeCell ref="D314:D315"/>
    <mergeCell ref="E314:E315"/>
    <mergeCell ref="A397:G397"/>
    <mergeCell ref="G362:G363"/>
    <mergeCell ref="A377:B377"/>
    <mergeCell ref="A454:D454"/>
    <mergeCell ref="E379:E380"/>
    <mergeCell ref="E445:F445"/>
    <mergeCell ref="D439:F439"/>
    <mergeCell ref="A445:D445"/>
    <mergeCell ref="A403:B404"/>
    <mergeCell ref="A424:B424"/>
    <mergeCell ref="E453:F454"/>
    <mergeCell ref="A449:D449"/>
    <mergeCell ref="A452:D452"/>
    <mergeCell ref="A394:G394"/>
    <mergeCell ref="A453:D453"/>
    <mergeCell ref="A422:B422"/>
    <mergeCell ref="A408:B408"/>
    <mergeCell ref="A406:B406"/>
    <mergeCell ref="A425:B425"/>
    <mergeCell ref="A420:B420"/>
    <mergeCell ref="A410:B410"/>
    <mergeCell ref="E403:E404"/>
    <mergeCell ref="A414:B414"/>
    <mergeCell ref="A405:B405"/>
    <mergeCell ref="A228:F228"/>
    <mergeCell ref="D377:F377"/>
    <mergeCell ref="E449:F449"/>
    <mergeCell ref="A506:G506"/>
    <mergeCell ref="A496:G496"/>
    <mergeCell ref="A498:G498"/>
    <mergeCell ref="A456:C456"/>
    <mergeCell ref="A488:G488"/>
    <mergeCell ref="A486:G486"/>
    <mergeCell ref="A493:G493"/>
    <mergeCell ref="A489:G489"/>
    <mergeCell ref="A483:G483"/>
    <mergeCell ref="A482:G482"/>
    <mergeCell ref="A437:D438"/>
    <mergeCell ref="A431:C432"/>
    <mergeCell ref="D431:D432"/>
    <mergeCell ref="E431:E432"/>
    <mergeCell ref="F431:F432"/>
    <mergeCell ref="A433:C433"/>
    <mergeCell ref="A434:C434"/>
    <mergeCell ref="A412:B412"/>
    <mergeCell ref="B345:C345"/>
    <mergeCell ref="E457:F457"/>
    <mergeCell ref="E458:F458"/>
    <mergeCell ref="A159:A160"/>
    <mergeCell ref="B174:B175"/>
    <mergeCell ref="A62:G62"/>
    <mergeCell ref="A153:A154"/>
    <mergeCell ref="B153:B154"/>
    <mergeCell ref="A107:A108"/>
    <mergeCell ref="B107:B108"/>
    <mergeCell ref="A170:A171"/>
    <mergeCell ref="B172:B173"/>
    <mergeCell ref="A174:A175"/>
    <mergeCell ref="A167:G167"/>
    <mergeCell ref="B161:B162"/>
    <mergeCell ref="A172:A173"/>
    <mergeCell ref="A144:A145"/>
    <mergeCell ref="B144:B145"/>
    <mergeCell ref="B84:B85"/>
    <mergeCell ref="B155:B156"/>
    <mergeCell ref="A157:A158"/>
    <mergeCell ref="B157:B158"/>
    <mergeCell ref="B99:B100"/>
    <mergeCell ref="B93:B94"/>
    <mergeCell ref="A95:A96"/>
    <mergeCell ref="B95:B96"/>
    <mergeCell ref="A91:A92"/>
    <mergeCell ref="A229:G229"/>
    <mergeCell ref="A257:B257"/>
    <mergeCell ref="A258:B258"/>
    <mergeCell ref="A260:B260"/>
    <mergeCell ref="A255:B255"/>
    <mergeCell ref="A253:B253"/>
    <mergeCell ref="A298:B298"/>
    <mergeCell ref="C304:C305"/>
    <mergeCell ref="A276:B276"/>
    <mergeCell ref="A267:B268"/>
    <mergeCell ref="D267:D268"/>
    <mergeCell ref="A304:B305"/>
    <mergeCell ref="A270:B270"/>
    <mergeCell ref="A261:B261"/>
    <mergeCell ref="A232:G232"/>
    <mergeCell ref="A252:B252"/>
    <mergeCell ref="A247:B247"/>
    <mergeCell ref="E267:E268"/>
    <mergeCell ref="A279:B279"/>
    <mergeCell ref="D304:D305"/>
    <mergeCell ref="E304:E305"/>
    <mergeCell ref="A289:B289"/>
    <mergeCell ref="A301:F301"/>
    <mergeCell ref="A290:B290"/>
    <mergeCell ref="A225:G225"/>
    <mergeCell ref="A163:A164"/>
    <mergeCell ref="A161:A162"/>
    <mergeCell ref="A179:G179"/>
    <mergeCell ref="A177:C177"/>
    <mergeCell ref="A231:G231"/>
    <mergeCell ref="F234:F236"/>
    <mergeCell ref="A259:B259"/>
    <mergeCell ref="A223:G223"/>
    <mergeCell ref="A224:G224"/>
    <mergeCell ref="G234:G236"/>
    <mergeCell ref="A219:C219"/>
    <mergeCell ref="A183:G183"/>
    <mergeCell ref="A256:B256"/>
    <mergeCell ref="A184:G184"/>
    <mergeCell ref="B163:B164"/>
    <mergeCell ref="A250:B250"/>
    <mergeCell ref="A181:G181"/>
    <mergeCell ref="C234:C236"/>
    <mergeCell ref="A186:A187"/>
    <mergeCell ref="A221:G221"/>
    <mergeCell ref="A234:B236"/>
    <mergeCell ref="A226:G226"/>
    <mergeCell ref="A227:G227"/>
    <mergeCell ref="A310:B310"/>
    <mergeCell ref="A277:B277"/>
    <mergeCell ref="A393:G393"/>
    <mergeCell ref="A395:G395"/>
    <mergeCell ref="A391:G391"/>
    <mergeCell ref="A387:C387"/>
    <mergeCell ref="D379:D380"/>
    <mergeCell ref="A385:G385"/>
    <mergeCell ref="A321:B321"/>
    <mergeCell ref="F379:F380"/>
    <mergeCell ref="A360:G360"/>
    <mergeCell ref="A329:G329"/>
    <mergeCell ref="B340:C340"/>
    <mergeCell ref="B342:C342"/>
    <mergeCell ref="A351:C351"/>
    <mergeCell ref="A340:A343"/>
    <mergeCell ref="B341:C341"/>
    <mergeCell ref="A330:G330"/>
    <mergeCell ref="A309:B309"/>
    <mergeCell ref="A292:B292"/>
    <mergeCell ref="A288:B288"/>
    <mergeCell ref="A299:B299"/>
    <mergeCell ref="A302:G302"/>
    <mergeCell ref="F304:F305"/>
  </mergeCells>
  <phoneticPr fontId="17" type="noConversion"/>
  <pageMargins left="0.5999149659863946" right="0.36425000000000002" top="0.33683333333333332" bottom="0.376" header="0.27559055118110237" footer="0.15748031496062992"/>
  <pageSetup paperSize="9" scale="84" fitToHeight="12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zoomScaleNormal="100" workbookViewId="0">
      <selection activeCell="F1" sqref="A1:G97"/>
    </sheetView>
  </sheetViews>
  <sheetFormatPr defaultColWidth="8.88671875" defaultRowHeight="14.25" x14ac:dyDescent="0.2"/>
  <cols>
    <col min="1" max="1" width="29.109375" style="18" customWidth="1"/>
    <col min="2" max="2" width="9" style="18" customWidth="1"/>
    <col min="3" max="3" width="7.5546875" style="18" customWidth="1"/>
    <col min="4" max="4" width="9.44140625" style="18" customWidth="1"/>
    <col min="5" max="5" width="9.5546875" style="18" customWidth="1"/>
    <col min="6" max="6" width="9.88671875" style="18" customWidth="1"/>
    <col min="7" max="16384" width="8.88671875" style="18"/>
  </cols>
  <sheetData>
    <row r="1" spans="1:6" ht="18" customHeight="1" x14ac:dyDescent="0.2">
      <c r="A1" s="41"/>
      <c r="B1" s="41"/>
      <c r="C1" s="41"/>
      <c r="D1" s="41"/>
      <c r="E1" s="41"/>
      <c r="F1" s="41"/>
    </row>
  </sheetData>
  <pageMargins left="0.70866141732283472" right="0.51181102362204722" top="0.43307086614173229" bottom="0.43307086614173229" header="0.27559055118110237" footer="0.31496062992125984"/>
  <pageSetup paperSize="9" orientation="portrait" r:id="rId1"/>
  <headerFooter>
    <oddFooter xml:space="preserve">&amp;C&amp;9Adresa: Bogumilska br.1 tel:032/783310 centrala, 032/786020 centrala, fax:032/783314, 032786041
e-mail:opcinabr@bih.net.ba, www.breza.com, www.serda.ba&amp;12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:H62"/>
  <sheetViews>
    <sheetView topLeftCell="A4" workbookViewId="0">
      <selection activeCell="B30" sqref="B30"/>
    </sheetView>
  </sheetViews>
  <sheetFormatPr defaultRowHeight="15" x14ac:dyDescent="0.2"/>
  <cols>
    <col min="1" max="1" width="11.6640625" customWidth="1"/>
    <col min="2" max="2" width="22.77734375" customWidth="1"/>
    <col min="7" max="7" width="8.88671875" customWidth="1"/>
  </cols>
  <sheetData>
    <row r="1" spans="8:8" s="18" customFormat="1" ht="14.25" x14ac:dyDescent="0.2"/>
    <row r="2" spans="8:8" s="18" customFormat="1" ht="14.25" x14ac:dyDescent="0.2"/>
    <row r="3" spans="8:8" s="18" customFormat="1" ht="14.25" x14ac:dyDescent="0.2"/>
    <row r="4" spans="8:8" s="18" customFormat="1" ht="14.25" x14ac:dyDescent="0.2"/>
    <row r="5" spans="8:8" s="18" customFormat="1" ht="14.25" x14ac:dyDescent="0.2"/>
    <row r="6" spans="8:8" s="18" customFormat="1" ht="14.25" x14ac:dyDescent="0.2"/>
    <row r="7" spans="8:8" s="18" customFormat="1" ht="14.25" x14ac:dyDescent="0.2">
      <c r="H7" s="19"/>
    </row>
    <row r="8" spans="8:8" s="18" customFormat="1" ht="14.25" x14ac:dyDescent="0.2">
      <c r="H8" s="19"/>
    </row>
    <row r="9" spans="8:8" s="18" customFormat="1" ht="14.25" x14ac:dyDescent="0.2">
      <c r="H9" s="19"/>
    </row>
    <row r="10" spans="8:8" s="18" customFormat="1" ht="14.25" x14ac:dyDescent="0.2">
      <c r="H10" s="19"/>
    </row>
    <row r="11" spans="8:8" s="18" customFormat="1" ht="14.25" x14ac:dyDescent="0.2"/>
    <row r="12" spans="8:8" s="18" customFormat="1" ht="14.25" x14ac:dyDescent="0.2"/>
    <row r="13" spans="8:8" s="18" customFormat="1" ht="14.25" x14ac:dyDescent="0.2"/>
    <row r="14" spans="8:8" s="18" customFormat="1" ht="14.25" x14ac:dyDescent="0.2"/>
    <row r="15" spans="8:8" s="18" customFormat="1" ht="14.25" x14ac:dyDescent="0.2"/>
    <row r="16" spans="8:8" s="18" customFormat="1" ht="14.25" x14ac:dyDescent="0.2"/>
    <row r="17" s="18" customFormat="1" ht="14.25" x14ac:dyDescent="0.2"/>
    <row r="18" s="18" customFormat="1" ht="14.25" x14ac:dyDescent="0.2"/>
    <row r="19" s="18" customFormat="1" ht="14.25" x14ac:dyDescent="0.2"/>
    <row r="20" s="18" customFormat="1" ht="14.25" x14ac:dyDescent="0.2"/>
    <row r="21" s="18" customFormat="1" ht="14.25" x14ac:dyDescent="0.2"/>
    <row r="22" s="18" customFormat="1" ht="14.25" x14ac:dyDescent="0.2"/>
    <row r="23" s="18" customFormat="1" ht="14.25" x14ac:dyDescent="0.2"/>
    <row r="24" s="18" customFormat="1" ht="14.25" x14ac:dyDescent="0.2"/>
    <row r="25" s="18" customFormat="1" ht="14.25" x14ac:dyDescent="0.2"/>
    <row r="26" s="18" customFormat="1" ht="14.25" x14ac:dyDescent="0.2"/>
    <row r="27" s="18" customFormat="1" ht="14.25" x14ac:dyDescent="0.2"/>
    <row r="28" s="18" customFormat="1" ht="14.25" x14ac:dyDescent="0.2"/>
    <row r="29" s="18" customFormat="1" ht="14.25" x14ac:dyDescent="0.2"/>
    <row r="30" s="18" customFormat="1" ht="14.25" x14ac:dyDescent="0.2"/>
    <row r="31" s="18" customFormat="1" ht="14.25" x14ac:dyDescent="0.2"/>
    <row r="32" s="18" customFormat="1" ht="14.25" x14ac:dyDescent="0.2"/>
    <row r="33" s="18" customFormat="1" ht="14.25" x14ac:dyDescent="0.2"/>
    <row r="34" s="18" customFormat="1" ht="14.25" x14ac:dyDescent="0.2"/>
    <row r="35" s="18" customFormat="1" ht="14.25" x14ac:dyDescent="0.2"/>
    <row r="36" s="18" customFormat="1" ht="14.25" x14ac:dyDescent="0.2"/>
    <row r="37" s="18" customFormat="1" ht="14.25" x14ac:dyDescent="0.2"/>
    <row r="38" s="18" customFormat="1" ht="14.25" x14ac:dyDescent="0.2"/>
    <row r="39" s="18" customFormat="1" ht="14.25" x14ac:dyDescent="0.2"/>
    <row r="40" s="18" customFormat="1" ht="14.25" x14ac:dyDescent="0.2"/>
    <row r="41" s="18" customFormat="1" ht="14.25" x14ac:dyDescent="0.2"/>
    <row r="42" s="18" customFormat="1" ht="14.25" x14ac:dyDescent="0.2"/>
    <row r="43" s="18" customFormat="1" ht="14.25" x14ac:dyDescent="0.2"/>
    <row r="44" s="18" customFormat="1" ht="14.25" x14ac:dyDescent="0.2"/>
    <row r="45" s="18" customFormat="1" ht="14.25" x14ac:dyDescent="0.2"/>
    <row r="46" s="18" customFormat="1" ht="14.25" x14ac:dyDescent="0.2"/>
    <row r="47" s="18" customFormat="1" ht="14.25" x14ac:dyDescent="0.2"/>
    <row r="48" s="18" customFormat="1" ht="14.25" x14ac:dyDescent="0.2"/>
    <row r="49" s="18" customFormat="1" ht="14.25" x14ac:dyDescent="0.2"/>
    <row r="50" s="18" customFormat="1" ht="14.25" x14ac:dyDescent="0.2"/>
    <row r="51" s="18" customFormat="1" ht="14.25" x14ac:dyDescent="0.2"/>
    <row r="52" s="18" customFormat="1" ht="14.25" x14ac:dyDescent="0.2"/>
    <row r="53" s="18" customFormat="1" ht="14.25" x14ac:dyDescent="0.2"/>
    <row r="54" s="18" customFormat="1" ht="14.25" x14ac:dyDescent="0.2"/>
    <row r="55" s="18" customFormat="1" ht="14.25" x14ac:dyDescent="0.2"/>
    <row r="56" s="18" customFormat="1" ht="14.25" x14ac:dyDescent="0.2"/>
    <row r="57" s="18" customFormat="1" ht="14.25" x14ac:dyDescent="0.2"/>
    <row r="58" s="18" customFormat="1" ht="14.25" x14ac:dyDescent="0.2"/>
    <row r="59" s="18" customFormat="1" ht="14.25" x14ac:dyDescent="0.2"/>
    <row r="60" s="18" customFormat="1" ht="14.25" x14ac:dyDescent="0.2"/>
    <row r="61" s="18" customFormat="1" ht="14.25" x14ac:dyDescent="0.2"/>
    <row r="62" s="18" customFormat="1" ht="14.25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"/>
  <sheetViews>
    <sheetView workbookViewId="0">
      <selection activeCell="D15" sqref="D15"/>
    </sheetView>
  </sheetViews>
  <sheetFormatPr defaultRowHeight="15" x14ac:dyDescent="0.2"/>
  <cols>
    <col min="1" max="1" width="23.109375" customWidth="1"/>
    <col min="2" max="2" width="7.33203125" customWidth="1"/>
    <col min="3" max="3" width="6.5546875" customWidth="1"/>
    <col min="4" max="4" width="6.44140625" customWidth="1"/>
    <col min="5" max="5" width="7.5546875" customWidth="1"/>
  </cols>
  <sheetData>
    <row r="1" spans="1:7" x14ac:dyDescent="0.2">
      <c r="A1" s="18"/>
      <c r="B1" s="18"/>
      <c r="C1" s="18"/>
      <c r="D1" s="18"/>
      <c r="E1" s="18"/>
      <c r="F1" s="18"/>
      <c r="G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aidam</dc:creator>
  <cp:lastModifiedBy>Belma Nefić</cp:lastModifiedBy>
  <cp:lastPrinted>2024-01-03T10:35:37Z</cp:lastPrinted>
  <dcterms:created xsi:type="dcterms:W3CDTF">2012-02-15T12:44:05Z</dcterms:created>
  <dcterms:modified xsi:type="dcterms:W3CDTF">2024-01-03T10:36:09Z</dcterms:modified>
</cp:coreProperties>
</file>